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c2c0fc40c3486e/Toni/Escrits/"/>
    </mc:Choice>
  </mc:AlternateContent>
  <xr:revisionPtr revIDLastSave="6" documentId="11_AA473467259328B9FEA92687C49EDDB1763EE198" xr6:coauthVersionLast="47" xr6:coauthVersionMax="47" xr10:uidLastSave="{E7D1E00C-5301-485F-B300-CA39D623C3D9}"/>
  <bookViews>
    <workbookView xWindow="-120" yWindow="-120" windowWidth="20730" windowHeight="11160" activeTab="1" xr2:uid="{00000000-000D-0000-FFFF-FFFF00000000}"/>
  </bookViews>
  <sheets>
    <sheet name="Proposta Fons de garantia" sheetId="14" r:id="rId1"/>
    <sheet name="Simulació Fons de garantia" sheetId="12" r:id="rId2"/>
  </sheets>
  <calcPr calcId="191029"/>
</workbook>
</file>

<file path=xl/calcChain.xml><?xml version="1.0" encoding="utf-8"?>
<calcChain xmlns="http://schemas.openxmlformats.org/spreadsheetml/2006/main">
  <c r="B13" i="12" l="1"/>
  <c r="B15" i="12" l="1"/>
  <c r="A24" i="12" s="1"/>
  <c r="A28" i="12" s="1"/>
  <c r="B14" i="12"/>
  <c r="A23" i="12" s="1"/>
  <c r="A20" i="12" l="1"/>
  <c r="A22" i="12"/>
  <c r="A21" i="12"/>
  <c r="A30" i="12" l="1"/>
  <c r="B30" i="12" s="1"/>
  <c r="B28" i="12"/>
  <c r="A29" i="12"/>
  <c r="B29" i="12" s="1"/>
  <c r="B24" i="12"/>
  <c r="D24" i="12"/>
</calcChain>
</file>

<file path=xl/sharedStrings.xml><?xml version="1.0" encoding="utf-8"?>
<sst xmlns="http://schemas.openxmlformats.org/spreadsheetml/2006/main" count="26" uniqueCount="26">
  <si>
    <t>Fons de garantia</t>
  </si>
  <si>
    <t>Dades Gestió Econòmica any anterior</t>
  </si>
  <si>
    <r>
      <t>Preu mitjà percebut (</t>
    </r>
    <r>
      <rPr>
        <b/>
        <sz val="11"/>
        <rFont val="Calibri"/>
        <family val="2"/>
        <scheme val="minor"/>
      </rPr>
      <t>Pp</t>
    </r>
    <r>
      <rPr>
        <sz val="11"/>
        <rFont val="Calibri"/>
        <family val="2"/>
        <scheme val="minor"/>
      </rPr>
      <t>) €/l</t>
    </r>
  </si>
  <si>
    <r>
      <t>Preu mínim de llet producció sense pèrdues, inclou CO (</t>
    </r>
    <r>
      <rPr>
        <b/>
        <sz val="11"/>
        <color rgb="FFFF0000"/>
        <rFont val="Calibri"/>
        <family val="2"/>
        <scheme val="minor"/>
      </rPr>
      <t>Llindar</t>
    </r>
    <r>
      <rPr>
        <sz val="11"/>
        <rFont val="Calibri"/>
        <family val="2"/>
        <scheme val="minor"/>
      </rPr>
      <t>)</t>
    </r>
  </si>
  <si>
    <t>Dades del mes en curs</t>
  </si>
  <si>
    <r>
      <t>Índex de preus al consum, acumulat (</t>
    </r>
    <r>
      <rPr>
        <b/>
        <sz val="11"/>
        <rFont val="Calibri"/>
        <family val="2"/>
        <scheme val="minor"/>
      </rPr>
      <t>IPC</t>
    </r>
    <r>
      <rPr>
        <sz val="11"/>
        <rFont val="Calibri"/>
        <family val="2"/>
        <scheme val="minor"/>
      </rPr>
      <t>) %</t>
    </r>
  </si>
  <si>
    <r>
      <t>Preu mitjà venda llet envasada de llarga durada, MDD i PM (</t>
    </r>
    <r>
      <rPr>
        <b/>
        <sz val="11"/>
        <rFont val="Calibri"/>
        <family val="2"/>
        <scheme val="minor"/>
      </rPr>
      <t>Pv</t>
    </r>
    <r>
      <rPr>
        <sz val="11"/>
        <rFont val="Calibri"/>
        <family val="2"/>
        <scheme val="minor"/>
      </rPr>
      <t>) €/l</t>
    </r>
  </si>
  <si>
    <r>
      <t>Preu mitjà venda llet envasada de llarga durada, MDD i PM, en el mes (</t>
    </r>
    <r>
      <rPr>
        <b/>
        <sz val="11"/>
        <rFont val="Calibri"/>
        <family val="2"/>
        <scheme val="minor"/>
      </rPr>
      <t>Pv</t>
    </r>
    <r>
      <rPr>
        <sz val="11"/>
        <rFont val="Calibri"/>
        <family val="2"/>
        <scheme val="minor"/>
      </rPr>
      <t>) €/l, valor real</t>
    </r>
  </si>
  <si>
    <t>PRODUCTOR</t>
  </si>
  <si>
    <t>INDÚSTRIA</t>
  </si>
  <si>
    <t>DISTRIBUCIÓ</t>
  </si>
  <si>
    <r>
      <t xml:space="preserve">PRODUCTOR </t>
    </r>
    <r>
      <rPr>
        <sz val="11"/>
        <rFont val="Calibri"/>
        <family val="2"/>
        <scheme val="minor"/>
      </rPr>
      <t>(% sobre el preu de venda imputat)</t>
    </r>
  </si>
  <si>
    <r>
      <t xml:space="preserve">INDÚSTRIA </t>
    </r>
    <r>
      <rPr>
        <sz val="11"/>
        <rFont val="Calibri"/>
        <family val="2"/>
        <scheme val="minor"/>
      </rPr>
      <t>(% sobre el preu de venda imputat)</t>
    </r>
  </si>
  <si>
    <r>
      <t xml:space="preserve">DISTRIBUCIÓ </t>
    </r>
    <r>
      <rPr>
        <sz val="11"/>
        <rFont val="Calibri"/>
        <family val="2"/>
        <scheme val="minor"/>
      </rPr>
      <t>(% sobre el preu de venda imputat )</t>
    </r>
  </si>
  <si>
    <r>
      <rPr>
        <sz val="11"/>
        <color theme="2" tint="-0.89999084444715716"/>
        <rFont val="Calibri"/>
        <family val="2"/>
        <scheme val="minor"/>
      </rPr>
      <t>Preu que hauria de percebre el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PRODUCTOR</t>
    </r>
    <r>
      <rPr>
        <sz val="11"/>
        <rFont val="Calibri"/>
        <family val="2"/>
        <scheme val="minor"/>
      </rPr>
      <t xml:space="preserve"> segons llindar actualitzat IPC (</t>
    </r>
    <r>
      <rPr>
        <b/>
        <sz val="11"/>
        <color rgb="FFC00000"/>
        <rFont val="Calibri"/>
        <family val="2"/>
        <scheme val="minor"/>
      </rPr>
      <t>Llindar</t>
    </r>
    <r>
      <rPr>
        <b/>
        <vertAlign val="superscript"/>
        <sz val="11"/>
        <color rgb="FFC00000"/>
        <rFont val="Calibri"/>
        <family val="2"/>
        <scheme val="minor"/>
      </rPr>
      <t>IPC</t>
    </r>
    <r>
      <rPr>
        <sz val="11"/>
        <rFont val="Calibri"/>
        <family val="2"/>
        <scheme val="minor"/>
      </rPr>
      <t>)</t>
    </r>
  </si>
  <si>
    <t xml:space="preserve">Càlculs. Valors teòrics en el mes actual aplicant IPC acumulat als preus any anterior </t>
  </si>
  <si>
    <t>Dades oficials cadena de valor Ministeri d'Agricultura, IPC Economia</t>
  </si>
  <si>
    <t>Preu mitjà percebut/pagat en el mes (Pp) €/l, valor real</t>
  </si>
  <si>
    <t>SITUACIÓ ACTUAL EN QUE…</t>
  </si>
  <si>
    <t>Dades i càlculs necessàries</t>
  </si>
  <si>
    <r>
      <t>Preu percebut teòric aplicant IPC (</t>
    </r>
    <r>
      <rPr>
        <b/>
        <sz val="11"/>
        <rFont val="Calibri"/>
        <family val="2"/>
        <scheme val="minor"/>
      </rPr>
      <t>Pp</t>
    </r>
    <r>
      <rPr>
        <sz val="11"/>
        <rFont val="Calibri"/>
        <family val="2"/>
        <scheme val="minor"/>
      </rPr>
      <t xml:space="preserve">) €/l, </t>
    </r>
    <r>
      <rPr>
        <b/>
        <sz val="11"/>
        <rFont val="Calibri"/>
        <family val="2"/>
        <scheme val="minor"/>
      </rPr>
      <t>Pp</t>
    </r>
    <r>
      <rPr>
        <b/>
        <vertAlign val="superscript"/>
        <sz val="11"/>
        <rFont val="Calibri"/>
        <family val="2"/>
        <scheme val="minor"/>
      </rPr>
      <t>IPC</t>
    </r>
  </si>
  <si>
    <r>
      <rPr>
        <sz val="11"/>
        <color theme="2" tint="-0.89999084444715716"/>
        <rFont val="Calibri"/>
        <family val="2"/>
        <scheme val="minor"/>
      </rPr>
      <t>Preu venda llet envasada aplicant IPC (</t>
    </r>
    <r>
      <rPr>
        <b/>
        <sz val="11"/>
        <color theme="2" tint="-0.89999084444715716"/>
        <rFont val="Calibri"/>
        <family val="2"/>
        <scheme val="minor"/>
      </rPr>
      <t>Pv</t>
    </r>
    <r>
      <rPr>
        <sz val="11"/>
        <color theme="2" tint="-0.89999084444715716"/>
        <rFont val="Calibri"/>
        <family val="2"/>
        <scheme val="minor"/>
      </rPr>
      <t xml:space="preserve">) €/l, </t>
    </r>
    <r>
      <rPr>
        <b/>
        <sz val="11"/>
        <color theme="2" tint="-0.89999084444715716"/>
        <rFont val="Calibri"/>
        <family val="2"/>
        <scheme val="minor"/>
      </rPr>
      <t>Pv</t>
    </r>
    <r>
      <rPr>
        <b/>
        <vertAlign val="superscript"/>
        <sz val="11"/>
        <color theme="2" tint="-0.89996032593768116"/>
        <rFont val="Calibri"/>
        <family val="2"/>
        <scheme val="minor"/>
      </rPr>
      <t>IPC</t>
    </r>
  </si>
  <si>
    <t>Com es reperteixen els costos</t>
  </si>
  <si>
    <t>Datos a rellenar de la gestión año anterior</t>
  </si>
  <si>
    <t>Datos a rellenar del año anterior cadena de valor, e IPC acumulado hasta el mes actual</t>
  </si>
  <si>
    <t>Datos a rellenar del mes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</si>
</sst>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25" x14ac:knownFonts="1">
    <font>
      <sz val="10"/>
      <name val="Arial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i/>
      <sz val="12"/>
      <color theme="1" tint="4.9989318521683403E-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2" tint="-0.89996032593768116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theme="0"/>
      </bottom>
      <diagonal/>
    </border>
  </borders>
  <cellStyleXfs count="3">
    <xf numFmtId="0" fontId="0" fillId="0" borderId="0"/>
    <xf numFmtId="164" fontId="2" fillId="4" borderId="1" applyAlignment="0" applyProtection="0"/>
    <xf numFmtId="0" fontId="1" fillId="3" borderId="1" applyNumberFormat="0" applyAlignment="0" applyProtection="0"/>
  </cellStyleXfs>
  <cellXfs count="61">
    <xf numFmtId="0" fontId="0" fillId="0" borderId="0" xfId="0"/>
    <xf numFmtId="0" fontId="3" fillId="0" borderId="0" xfId="0" applyFont="1"/>
    <xf numFmtId="0" fontId="3" fillId="6" borderId="0" xfId="0" applyFont="1" applyFill="1"/>
    <xf numFmtId="165" fontId="3" fillId="6" borderId="0" xfId="0" applyNumberFormat="1" applyFont="1" applyFill="1" applyAlignment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/>
    <xf numFmtId="0" fontId="11" fillId="0" borderId="14" xfId="0" applyFont="1" applyBorder="1"/>
    <xf numFmtId="0" fontId="11" fillId="0" borderId="9" xfId="0" applyFont="1" applyBorder="1"/>
    <xf numFmtId="0" fontId="0" fillId="8" borderId="0" xfId="0" applyFill="1" applyBorder="1"/>
    <xf numFmtId="0" fontId="3" fillId="9" borderId="0" xfId="0" applyFont="1" applyFill="1"/>
    <xf numFmtId="164" fontId="1" fillId="3" borderId="13" xfId="2" applyNumberFormat="1" applyBorder="1" applyAlignment="1" applyProtection="1"/>
    <xf numFmtId="0" fontId="15" fillId="6" borderId="20" xfId="0" applyFont="1" applyFill="1" applyBorder="1" applyAlignment="1" applyProtection="1"/>
    <xf numFmtId="0" fontId="15" fillId="6" borderId="19" xfId="0" applyFont="1" applyFill="1" applyBorder="1" applyAlignment="1" applyProtection="1"/>
    <xf numFmtId="0" fontId="17" fillId="6" borderId="3" xfId="0" applyFont="1" applyFill="1" applyBorder="1" applyAlignment="1" applyProtection="1"/>
    <xf numFmtId="164" fontId="14" fillId="6" borderId="17" xfId="0" applyNumberFormat="1" applyFont="1" applyFill="1" applyBorder="1" applyAlignment="1" applyProtection="1">
      <alignment horizontal="right" vertical="center"/>
    </xf>
    <xf numFmtId="0" fontId="19" fillId="6" borderId="3" xfId="0" applyFont="1" applyFill="1" applyBorder="1" applyAlignment="1" applyProtection="1">
      <alignment horizontal="left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4" fillId="6" borderId="21" xfId="0" applyFont="1" applyFill="1" applyBorder="1" applyAlignment="1" applyProtection="1">
      <alignment horizontal="left" vertical="center"/>
    </xf>
    <xf numFmtId="0" fontId="14" fillId="6" borderId="18" xfId="0" applyFont="1" applyFill="1" applyBorder="1" applyAlignment="1" applyProtection="1">
      <alignment horizontal="left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164" fontId="2" fillId="4" borderId="0" xfId="1" applyNumberFormat="1" applyBorder="1" applyProtection="1">
      <protection locked="0"/>
    </xf>
    <xf numFmtId="0" fontId="24" fillId="6" borderId="22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4" xfId="0" applyFont="1" applyFill="1" applyBorder="1" applyAlignment="1">
      <alignment horizontal="left" vertical="center" wrapText="1"/>
    </xf>
    <xf numFmtId="0" fontId="24" fillId="6" borderId="25" xfId="0" applyFont="1" applyFill="1" applyBorder="1" applyAlignment="1">
      <alignment horizontal="left" vertical="center" wrapText="1"/>
    </xf>
    <xf numFmtId="0" fontId="24" fillId="6" borderId="26" xfId="0" applyFont="1" applyFill="1" applyBorder="1" applyAlignment="1">
      <alignment horizontal="left" vertical="center" wrapText="1"/>
    </xf>
    <xf numFmtId="0" fontId="24" fillId="6" borderId="27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/>
    </xf>
    <xf numFmtId="10" fontId="2" fillId="4" borderId="28" xfId="1" applyNumberFormat="1" applyBorder="1" applyProtection="1">
      <protection locked="0"/>
    </xf>
    <xf numFmtId="10" fontId="2" fillId="4" borderId="29" xfId="1" applyNumberFormat="1" applyBorder="1" applyProtection="1">
      <protection locked="0"/>
    </xf>
    <xf numFmtId="10" fontId="24" fillId="6" borderId="22" xfId="0" applyNumberFormat="1" applyFont="1" applyFill="1" applyBorder="1" applyAlignment="1">
      <alignment horizontal="left" vertical="center" wrapText="1"/>
    </xf>
    <xf numFmtId="10" fontId="24" fillId="6" borderId="23" xfId="0" applyNumberFormat="1" applyFont="1" applyFill="1" applyBorder="1" applyAlignment="1">
      <alignment horizontal="left" vertical="center" wrapText="1"/>
    </xf>
    <xf numFmtId="10" fontId="24" fillId="6" borderId="24" xfId="0" applyNumberFormat="1" applyFont="1" applyFill="1" applyBorder="1" applyAlignment="1">
      <alignment horizontal="left" vertical="center" wrapText="1"/>
    </xf>
    <xf numFmtId="10" fontId="24" fillId="6" borderId="25" xfId="0" applyNumberFormat="1" applyFont="1" applyFill="1" applyBorder="1" applyAlignment="1">
      <alignment horizontal="left" vertical="center" wrapText="1"/>
    </xf>
    <xf numFmtId="10" fontId="24" fillId="6" borderId="26" xfId="0" applyNumberFormat="1" applyFont="1" applyFill="1" applyBorder="1" applyAlignment="1">
      <alignment horizontal="left" vertical="center" wrapText="1"/>
    </xf>
    <xf numFmtId="10" fontId="24" fillId="6" borderId="27" xfId="0" applyNumberFormat="1" applyFont="1" applyFill="1" applyBorder="1" applyAlignment="1">
      <alignment horizontal="left" vertical="center" wrapText="1"/>
    </xf>
  </cellXfs>
  <cellStyles count="3">
    <cellStyle name="Cálculo" xfId="2" builtinId="22"/>
    <cellStyle name="Entrada" xfId="1" builtinId="20" customBuiltin="1"/>
    <cellStyle name="Normal" xfId="0" builtinId="0"/>
  </cellStyles>
  <dxfs count="11"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57150</xdr:rowOff>
    </xdr:from>
    <xdr:to>
      <xdr:col>10</xdr:col>
      <xdr:colOff>742950</xdr:colOff>
      <xdr:row>56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EBFE40-F2B8-483F-A8EF-DDF0A146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9075"/>
          <a:ext cx="5400675" cy="889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55</xdr:row>
      <xdr:rowOff>57150</xdr:rowOff>
    </xdr:from>
    <xdr:to>
      <xdr:col>21</xdr:col>
      <xdr:colOff>285750</xdr:colOff>
      <xdr:row>64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A4110F2-84E8-4A44-9003-F28ABDB5AD44}"/>
            </a:ext>
          </a:extLst>
        </xdr:cNvPr>
        <xdr:cNvSpPr txBox="1"/>
      </xdr:nvSpPr>
      <xdr:spPr>
        <a:xfrm>
          <a:off x="14392275" y="9401175"/>
          <a:ext cx="8486775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 = Pp any anterior actualitzat; Pv  = Pv any anterior actualitzat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&lt; Llindar actualitzat → Productor a Fons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= Llindar actualitzat → 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&gt; Llindar actualitzat → Productor a Fons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 = Pp any anterior actualitzat; Pv  &gt; Pv any anterior actualitzat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&lt; Llindar actualitzat Productor a Fons; Fons a Distribució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= Llindar actualitzat → Fons a Distribució</a:t>
          </a:r>
          <a:endParaRPr lang="es-ES">
            <a:effectLst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Pp &gt; Llindar actualitzat → Productor a Fons; Fons a Distribució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33" sqref="N33"/>
    </sheetView>
  </sheetViews>
  <sheetFormatPr baseColWidth="10" defaultRowHeight="12.75" x14ac:dyDescent="0.2"/>
  <cols>
    <col min="1" max="16384" width="11.42578125" style="10"/>
  </cols>
  <sheetData/>
  <sheetProtection algorithmName="SHA-512" hashValue="fYYNkVSRuY4i029VRI1gasVnv7Y8DzwfU+GV9/HvAiC/ILX088ssfm+loSlN9W/N6tDpubXQFiAgKL7zZUHJqQ==" saltValue="rZWhalN4HNU5B6uUOIoqM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abSelected="1" workbookViewId="0">
      <selection activeCell="G14" sqref="G14"/>
    </sheetView>
  </sheetViews>
  <sheetFormatPr baseColWidth="10" defaultRowHeight="15" x14ac:dyDescent="0.25"/>
  <cols>
    <col min="1" max="1" width="79.85546875" style="1" bestFit="1" customWidth="1"/>
    <col min="2" max="2" width="7.28515625" style="1" bestFit="1" customWidth="1"/>
    <col min="3" max="3" width="12.140625" style="1" customWidth="1"/>
    <col min="4" max="4" width="11.42578125" style="1"/>
    <col min="5" max="5" width="19.28515625" style="1" bestFit="1" customWidth="1"/>
    <col min="6" max="6" width="21.7109375" style="1" bestFit="1" customWidth="1"/>
    <col min="7" max="7" width="11.42578125" style="1"/>
    <col min="8" max="8" width="12.85546875" style="1" bestFit="1" customWidth="1"/>
    <col min="9" max="9" width="11.42578125" style="11"/>
    <col min="10" max="16384" width="11.42578125" style="1"/>
  </cols>
  <sheetData>
    <row r="1" spans="1:8" ht="18.7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 customHeight="1" thickBot="1" x14ac:dyDescent="0.3">
      <c r="A2" s="32" t="s">
        <v>19</v>
      </c>
      <c r="B2" s="32"/>
      <c r="C2" s="32"/>
      <c r="D2" s="32"/>
      <c r="E2" s="32"/>
      <c r="F2" s="32"/>
      <c r="G2" s="32"/>
      <c r="H2" s="32"/>
    </row>
    <row r="3" spans="1:8" x14ac:dyDescent="0.25">
      <c r="A3" s="25" t="s">
        <v>1</v>
      </c>
      <c r="B3" s="26"/>
      <c r="C3" s="2"/>
      <c r="D3" s="2"/>
      <c r="E3" s="2"/>
      <c r="F3" s="2"/>
      <c r="G3" s="2"/>
      <c r="H3" s="2"/>
    </row>
    <row r="4" spans="1:8" x14ac:dyDescent="0.25">
      <c r="A4" s="4" t="s">
        <v>2</v>
      </c>
      <c r="B4" s="45">
        <v>0.34</v>
      </c>
      <c r="C4" s="46" t="s">
        <v>23</v>
      </c>
      <c r="D4" s="47"/>
      <c r="E4" s="2"/>
      <c r="F4" s="2"/>
      <c r="G4" s="2"/>
      <c r="H4" s="2"/>
    </row>
    <row r="5" spans="1:8" x14ac:dyDescent="0.25">
      <c r="A5" s="4" t="s">
        <v>6</v>
      </c>
      <c r="B5" s="45">
        <v>0.78</v>
      </c>
      <c r="C5" s="48"/>
      <c r="D5" s="49"/>
      <c r="E5" s="2"/>
      <c r="F5" s="2"/>
      <c r="G5" s="2"/>
      <c r="H5" s="2"/>
    </row>
    <row r="6" spans="1:8" ht="15.75" thickBot="1" x14ac:dyDescent="0.3">
      <c r="A6" s="5" t="s">
        <v>3</v>
      </c>
      <c r="B6" s="45">
        <v>0.37</v>
      </c>
      <c r="C6" s="50"/>
      <c r="D6" s="51"/>
      <c r="E6" s="2"/>
      <c r="F6" s="33"/>
      <c r="G6" s="33"/>
      <c r="H6" s="33"/>
    </row>
    <row r="7" spans="1:8" x14ac:dyDescent="0.25">
      <c r="A7" s="34" t="s">
        <v>16</v>
      </c>
      <c r="B7" s="35"/>
      <c r="C7" s="2"/>
      <c r="D7" s="2"/>
      <c r="E7" s="2"/>
      <c r="F7" s="2"/>
      <c r="G7" s="2"/>
      <c r="H7" s="2"/>
    </row>
    <row r="8" spans="1:8" x14ac:dyDescent="0.25">
      <c r="A8" s="6" t="s">
        <v>11</v>
      </c>
      <c r="B8" s="53">
        <v>0.45</v>
      </c>
      <c r="C8" s="55" t="s">
        <v>24</v>
      </c>
      <c r="D8" s="56"/>
      <c r="E8" s="2"/>
      <c r="F8" s="2"/>
      <c r="G8" s="2"/>
      <c r="H8" s="2"/>
    </row>
    <row r="9" spans="1:8" x14ac:dyDescent="0.25">
      <c r="A9" s="7" t="s">
        <v>12</v>
      </c>
      <c r="B9" s="53">
        <v>0.34</v>
      </c>
      <c r="C9" s="57"/>
      <c r="D9" s="58"/>
      <c r="E9" s="2"/>
      <c r="F9" s="2"/>
      <c r="G9" s="2"/>
      <c r="H9" s="2"/>
    </row>
    <row r="10" spans="1:8" ht="15.75" thickBot="1" x14ac:dyDescent="0.3">
      <c r="A10" s="8" t="s">
        <v>13</v>
      </c>
      <c r="B10" s="54">
        <v>0.2</v>
      </c>
      <c r="C10" s="57"/>
      <c r="D10" s="58"/>
      <c r="E10" s="2"/>
      <c r="F10" s="2"/>
      <c r="G10" s="2"/>
      <c r="H10" s="2"/>
    </row>
    <row r="11" spans="1:8" ht="15.75" thickBot="1" x14ac:dyDescent="0.3">
      <c r="A11" s="4" t="s">
        <v>5</v>
      </c>
      <c r="B11" s="53">
        <v>1.4999999999999999E-2</v>
      </c>
      <c r="C11" s="59"/>
      <c r="D11" s="60"/>
      <c r="E11" s="2"/>
      <c r="F11" s="2"/>
      <c r="G11" s="2"/>
      <c r="H11" s="2"/>
    </row>
    <row r="12" spans="1:8" x14ac:dyDescent="0.25">
      <c r="A12" s="34" t="s">
        <v>15</v>
      </c>
      <c r="B12" s="35"/>
      <c r="C12" s="2"/>
      <c r="D12" s="2"/>
      <c r="E12" s="2"/>
      <c r="F12" s="2"/>
      <c r="G12" s="2"/>
      <c r="H12" s="2"/>
    </row>
    <row r="13" spans="1:8" ht="17.25" x14ac:dyDescent="0.25">
      <c r="A13" s="4" t="s">
        <v>20</v>
      </c>
      <c r="B13" s="12">
        <f>B4*(1+B11)</f>
        <v>0.34510000000000002</v>
      </c>
      <c r="C13" s="3"/>
      <c r="D13" s="2"/>
      <c r="E13" s="2"/>
      <c r="F13" s="2"/>
      <c r="G13" s="2"/>
      <c r="H13" s="2"/>
    </row>
    <row r="14" spans="1:8" ht="17.25" x14ac:dyDescent="0.25">
      <c r="A14" s="9" t="s">
        <v>21</v>
      </c>
      <c r="B14" s="12">
        <f>B5*(1+B11)</f>
        <v>0.79169999999999996</v>
      </c>
      <c r="C14" s="3"/>
      <c r="D14" s="2"/>
      <c r="E14" s="2"/>
      <c r="F14" s="2"/>
      <c r="G14" s="2"/>
      <c r="H14" s="2"/>
    </row>
    <row r="15" spans="1:8" ht="18" thickBot="1" x14ac:dyDescent="0.3">
      <c r="A15" s="9" t="s">
        <v>14</v>
      </c>
      <c r="B15" s="12">
        <f>B6*(1+B11)</f>
        <v>0.37554999999999994</v>
      </c>
      <c r="C15" s="2"/>
      <c r="D15" s="2"/>
      <c r="E15" s="2"/>
      <c r="F15" s="2"/>
      <c r="G15" s="2"/>
      <c r="H15" s="2"/>
    </row>
    <row r="16" spans="1:8" x14ac:dyDescent="0.25">
      <c r="A16" s="34" t="s">
        <v>4</v>
      </c>
      <c r="B16" s="35"/>
      <c r="C16" s="2"/>
      <c r="D16" s="2"/>
      <c r="E16" s="2"/>
      <c r="F16" s="2"/>
      <c r="G16" s="2"/>
      <c r="H16" s="2"/>
    </row>
    <row r="17" spans="1:8" x14ac:dyDescent="0.25">
      <c r="A17" s="5" t="s">
        <v>17</v>
      </c>
      <c r="B17" s="45">
        <v>0.3</v>
      </c>
      <c r="C17" s="46" t="s">
        <v>25</v>
      </c>
      <c r="D17" s="47"/>
      <c r="E17" s="2"/>
      <c r="F17" s="2"/>
      <c r="G17" s="2"/>
      <c r="H17" s="2"/>
    </row>
    <row r="18" spans="1:8" ht="15.75" thickBot="1" x14ac:dyDescent="0.3">
      <c r="A18" s="4" t="s">
        <v>7</v>
      </c>
      <c r="B18" s="45">
        <v>0.78</v>
      </c>
      <c r="C18" s="50"/>
      <c r="D18" s="51"/>
      <c r="E18" s="2"/>
      <c r="F18" s="2"/>
      <c r="G18" s="2"/>
      <c r="H18" s="2"/>
    </row>
    <row r="19" spans="1:8" ht="16.5" thickBot="1" x14ac:dyDescent="0.3">
      <c r="A19" s="22" t="s">
        <v>18</v>
      </c>
      <c r="B19" s="23"/>
      <c r="C19" s="52"/>
      <c r="D19" s="52"/>
      <c r="E19" s="24"/>
      <c r="F19" s="2"/>
      <c r="G19" s="2"/>
      <c r="H19" s="2"/>
    </row>
    <row r="20" spans="1:8" ht="15" customHeight="1" thickBot="1" x14ac:dyDescent="0.3">
      <c r="A20" s="13" t="str">
        <f>IF(B17&gt;B15,"Preu percebut &gt; Llindar actualitzat",IF(B17=B13,"Preu percebut =  Llindar actualitzat","Preu percebut &lt;  Llindar actualitzat"))</f>
        <v>Preu percebut &lt;  Llindar actualitzat</v>
      </c>
      <c r="B20" s="18" t="s">
        <v>8</v>
      </c>
      <c r="C20" s="19"/>
      <c r="D20" s="2"/>
      <c r="E20" s="2"/>
      <c r="F20" s="2"/>
      <c r="G20" s="2"/>
      <c r="H20" s="2"/>
    </row>
    <row r="21" spans="1:8" ht="15" customHeight="1" thickBot="1" x14ac:dyDescent="0.3">
      <c r="A21" s="14" t="str">
        <f>IF(B17&gt;B13,"Preu percebut &gt; Preu percebut any anterior actualitzat",IF(B17=B13,"Preu percebut = Preu percebut any anterior actualitzat","Preu percebut &lt; Preu percebut any anterior actualitzat"))</f>
        <v>Preu percebut &lt; Preu percebut any anterior actualitzat</v>
      </c>
      <c r="B21" s="20"/>
      <c r="C21" s="21"/>
      <c r="D21" s="2"/>
      <c r="E21" s="2"/>
      <c r="F21" s="2"/>
      <c r="G21" s="2"/>
      <c r="H21" s="2"/>
    </row>
    <row r="22" spans="1:8" ht="15" customHeight="1" thickBot="1" x14ac:dyDescent="0.3">
      <c r="A22" s="15" t="str">
        <f xml:space="preserve"> IF(B17&gt;B13,"Preu pagat &gt; Preu pagat any anterior actualitzat",IF(B17=B13,"Preu pagat = Preu pagat any anterior actualitzat","Preu pagat &lt; Preu pagat any anterior actualitzat"))</f>
        <v>Preu pagat &lt; Preu pagat any anterior actualitzat</v>
      </c>
      <c r="B22" s="27" t="s">
        <v>9</v>
      </c>
      <c r="C22" s="28"/>
      <c r="D22" s="2"/>
      <c r="E22" s="2"/>
      <c r="F22" s="2"/>
      <c r="G22" s="2"/>
      <c r="H22" s="2"/>
    </row>
    <row r="23" spans="1:8" ht="15" customHeight="1" thickBot="1" x14ac:dyDescent="0.3">
      <c r="A23" s="17" t="str">
        <f>IF(B18&gt;B14,"Preu venda al consum &gt; Preu venda al consum any anterior actualitzat",IF(B18=B14,"Preu venda al consum = Preu venda al consum any anterior actualitzat","Preu venda al consum &lt; Preu venda al consum any anterior actualitzat"))</f>
        <v>Preu venda al consum &lt; Preu venda al consum any anterior actualitzat</v>
      </c>
      <c r="B23" s="29" t="s">
        <v>10</v>
      </c>
      <c r="C23" s="30"/>
      <c r="D23" s="2"/>
      <c r="E23" s="2"/>
      <c r="F23" s="2"/>
      <c r="G23" s="2"/>
      <c r="H23" s="2"/>
    </row>
    <row r="24" spans="1:8" ht="15" customHeight="1" x14ac:dyDescent="0.25">
      <c r="A24" s="43" t="str">
        <f>IF(B17&lt;B15,"Fons a Productor","")</f>
        <v>Fons a Productor</v>
      </c>
      <c r="B24" s="38" t="str">
        <f>IF(A24="Fons a Productor",IF(B17&lt;B13,"Indústria a Fons",""),"")</f>
        <v>Indústria a Fons</v>
      </c>
      <c r="C24" s="38"/>
      <c r="D24" s="39" t="str">
        <f>IF(A24="Fons a Productor",IF(B18&gt;B14,"Distribució a Fons",IF(B18=B14,"","Distribució a Fons")))</f>
        <v>Distribució a Fons</v>
      </c>
      <c r="E24" s="39"/>
      <c r="F24" s="2"/>
      <c r="G24" s="2"/>
      <c r="H24" s="2"/>
    </row>
    <row r="25" spans="1:8" ht="18.75" customHeight="1" x14ac:dyDescent="0.25">
      <c r="A25" s="44"/>
      <c r="B25" s="39"/>
      <c r="C25" s="39"/>
      <c r="D25" s="39"/>
      <c r="E25" s="39"/>
      <c r="F25" s="2"/>
      <c r="G25" s="2"/>
      <c r="H25" s="2"/>
    </row>
    <row r="26" spans="1:8" ht="18.75" customHeight="1" thickBot="1" x14ac:dyDescent="0.3">
      <c r="A26" s="44"/>
      <c r="B26" s="39"/>
      <c r="C26" s="39"/>
      <c r="D26" s="39"/>
      <c r="E26" s="39"/>
      <c r="F26" s="2"/>
      <c r="G26" s="2"/>
      <c r="H26" s="2"/>
    </row>
    <row r="27" spans="1:8" ht="18.75" customHeight="1" thickBot="1" x14ac:dyDescent="0.3">
      <c r="A27" s="40" t="s">
        <v>22</v>
      </c>
      <c r="B27" s="41"/>
      <c r="C27" s="41"/>
      <c r="D27" s="41"/>
      <c r="E27" s="42"/>
      <c r="F27" s="2"/>
      <c r="G27" s="2"/>
      <c r="H27" s="2"/>
    </row>
    <row r="28" spans="1:8" ht="18.75" customHeight="1" thickBot="1" x14ac:dyDescent="0.3">
      <c r="A28" s="16">
        <f>IF(A24="Fons a Productor",B15-B17,"")</f>
        <v>7.5549999999999951E-2</v>
      </c>
      <c r="B28" s="36" t="str">
        <f>IF(A28&gt;0,"€/l Fons Productor","")</f>
        <v>€/l Fons Productor</v>
      </c>
      <c r="C28" s="36"/>
      <c r="D28" s="36"/>
      <c r="E28" s="37"/>
      <c r="F28" s="2"/>
      <c r="G28" s="2"/>
      <c r="H28" s="2"/>
    </row>
    <row r="29" spans="1:8" ht="18.75" customHeight="1" thickBot="1" x14ac:dyDescent="0.3">
      <c r="A29" s="16">
        <f>A28*(1-B9)*100/200</f>
        <v>2.4931499999999981E-2</v>
      </c>
      <c r="B29" s="36" t="str">
        <f>IF(A29&gt;0,"€/l Indústria a Fons","")</f>
        <v>€/l Indústria a Fons</v>
      </c>
      <c r="C29" s="36"/>
      <c r="D29" s="36"/>
      <c r="E29" s="37"/>
      <c r="F29" s="2"/>
      <c r="G29" s="2"/>
      <c r="H29" s="2"/>
    </row>
    <row r="30" spans="1:8" ht="18.75" customHeight="1" thickBot="1" x14ac:dyDescent="0.3">
      <c r="A30" s="16">
        <f>A28*(1-B10)*100/200</f>
        <v>3.0219999999999983E-2</v>
      </c>
      <c r="B30" s="36" t="str">
        <f>IF(A30&gt;0,"€/l Distribució a Fons","")</f>
        <v>€/l Distribució a Fons</v>
      </c>
      <c r="C30" s="36"/>
      <c r="D30" s="36"/>
      <c r="E30" s="37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s="11" customFormat="1" x14ac:dyDescent="0.25"/>
    <row r="41" spans="1:8" s="11" customFormat="1" x14ac:dyDescent="0.25"/>
    <row r="42" spans="1:8" s="11" customFormat="1" x14ac:dyDescent="0.25"/>
    <row r="43" spans="1:8" s="11" customFormat="1" x14ac:dyDescent="0.25"/>
    <row r="44" spans="1:8" s="11" customFormat="1" x14ac:dyDescent="0.25"/>
    <row r="45" spans="1:8" s="11" customFormat="1" x14ac:dyDescent="0.25"/>
    <row r="46" spans="1:8" s="11" customFormat="1" x14ac:dyDescent="0.25"/>
    <row r="47" spans="1:8" s="11" customFormat="1" x14ac:dyDescent="0.25"/>
    <row r="48" spans="1: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</sheetData>
  <sheetProtection algorithmName="SHA-512" hashValue="u1cV1XSOMrVQ+NtzNGhuxeOYRUECFrF+2+Z/FK+6VHLngRVohzr4nd6cdtbj+RZUOVAFRNCBroZIGTBbtYyKLQ==" saltValue="oHT33T2jbhQ9xqJGBLUuPw==" spinCount="100000" sheet="1" objects="1" scenarios="1"/>
  <mergeCells count="21">
    <mergeCell ref="B28:E28"/>
    <mergeCell ref="B29:E29"/>
    <mergeCell ref="B30:E30"/>
    <mergeCell ref="B24:C26"/>
    <mergeCell ref="D24:E26"/>
    <mergeCell ref="A27:E27"/>
    <mergeCell ref="A24:A26"/>
    <mergeCell ref="A1:H1"/>
    <mergeCell ref="A2:H2"/>
    <mergeCell ref="F6:H6"/>
    <mergeCell ref="A16:B16"/>
    <mergeCell ref="A7:B7"/>
    <mergeCell ref="A12:B12"/>
    <mergeCell ref="C4:D6"/>
    <mergeCell ref="C8:D11"/>
    <mergeCell ref="B20:C21"/>
    <mergeCell ref="A19:E19"/>
    <mergeCell ref="A3:B3"/>
    <mergeCell ref="B22:C22"/>
    <mergeCell ref="B23:C23"/>
    <mergeCell ref="C17:D18"/>
  </mergeCells>
  <conditionalFormatting sqref="C31:D31">
    <cfRule type="expression" dxfId="10" priority="12">
      <formula>$B$31&lt;0</formula>
    </cfRule>
    <cfRule type="expression" dxfId="9" priority="13">
      <formula>$B$31&gt;0</formula>
    </cfRule>
  </conditionalFormatting>
  <conditionalFormatting sqref="A20">
    <cfRule type="expression" dxfId="8" priority="7">
      <formula>$B$17&gt;$B$15</formula>
    </cfRule>
    <cfRule type="expression" dxfId="7" priority="8">
      <formula>$B$17=$B$15</formula>
    </cfRule>
    <cfRule type="expression" dxfId="6" priority="9">
      <formula>$B$17&lt;$B$15</formula>
    </cfRule>
  </conditionalFormatting>
  <conditionalFormatting sqref="A21">
    <cfRule type="expression" dxfId="5" priority="4">
      <formula>$B$17&gt;$B$13</formula>
    </cfRule>
    <cfRule type="expression" dxfId="4" priority="5">
      <formula>$B$17=$B$13</formula>
    </cfRule>
    <cfRule type="expression" dxfId="3" priority="6">
      <formula>$B$17&lt;$B$13</formula>
    </cfRule>
  </conditionalFormatting>
  <conditionalFormatting sqref="A24">
    <cfRule type="expression" dxfId="2" priority="3">
      <formula>$B$17&lt;$B$15</formula>
    </cfRule>
  </conditionalFormatting>
  <conditionalFormatting sqref="D24">
    <cfRule type="cellIs" dxfId="1" priority="2" operator="equal">
      <formula>"Distribució a Fons"</formula>
    </cfRule>
  </conditionalFormatting>
  <conditionalFormatting sqref="B24">
    <cfRule type="cellIs" dxfId="0" priority="1" operator="equal">
      <formula>"Indústria a Fons"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Proposta Fons de garantia</vt:lpstr>
      <vt:lpstr>Simulació Fons de garantia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Seguí</dc:creator>
  <cp:lastModifiedBy>Segui Antoni</cp:lastModifiedBy>
  <cp:lastPrinted>2010-03-19T14:55:40Z</cp:lastPrinted>
  <dcterms:created xsi:type="dcterms:W3CDTF">2007-10-03T08:07:59Z</dcterms:created>
  <dcterms:modified xsi:type="dcterms:W3CDTF">2021-09-19T17:57:18Z</dcterms:modified>
</cp:coreProperties>
</file>