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c2c0fc40c3486e/Toni/Escrits/"/>
    </mc:Choice>
  </mc:AlternateContent>
  <xr:revisionPtr revIDLastSave="2" documentId="8_{6C259FB6-9619-41E9-9231-2F7138366DD1}" xr6:coauthVersionLast="47" xr6:coauthVersionMax="47" xr10:uidLastSave="{3F873A74-1030-4DAC-B567-5A1C829DA7AC}"/>
  <bookViews>
    <workbookView xWindow="-120" yWindow="-120" windowWidth="20730" windowHeight="11160" activeTab="1" xr2:uid="{00000000-000D-0000-FFFF-FFFF00000000}"/>
  </bookViews>
  <sheets>
    <sheet name="Propuesta Fondo Garantía" sheetId="14" r:id="rId1"/>
    <sheet name="Simulación Fondo garantía" sheetId="12" r:id="rId2"/>
  </sheets>
  <calcPr calcId="191029"/>
</workbook>
</file>

<file path=xl/calcChain.xml><?xml version="1.0" encoding="utf-8"?>
<calcChain xmlns="http://schemas.openxmlformats.org/spreadsheetml/2006/main">
  <c r="B30" i="12" l="1"/>
  <c r="B29" i="12"/>
  <c r="B28" i="12"/>
  <c r="A28" i="12"/>
  <c r="D24" i="12"/>
  <c r="B24" i="12"/>
  <c r="A24" i="12"/>
  <c r="A23" i="12"/>
  <c r="A22" i="12"/>
  <c r="A21" i="12"/>
  <c r="A20" i="12"/>
  <c r="B13" i="12"/>
  <c r="B15" i="12" l="1"/>
  <c r="B14" i="12"/>
  <c r="A30" i="12" l="1"/>
  <c r="A29" i="12"/>
</calcChain>
</file>

<file path=xl/sharedStrings.xml><?xml version="1.0" encoding="utf-8"?>
<sst xmlns="http://schemas.openxmlformats.org/spreadsheetml/2006/main" count="26" uniqueCount="26">
  <si>
    <t>PRODUCTOR</t>
  </si>
  <si>
    <t>Fondo de garantía</t>
  </si>
  <si>
    <t>Datos y cálculos necesarios</t>
  </si>
  <si>
    <t>Datos Gestión Económica año anterior</t>
  </si>
  <si>
    <t>Precio medio percibido (Pp) €/l</t>
  </si>
  <si>
    <t>Datos oficiales cadena de valor Ministerio de Agricultura, IPC Economia</t>
  </si>
  <si>
    <t xml:space="preserve">Cálculos. Valores teóricos en el mes actual aplicando IPC acumulado a los precios año anterior </t>
  </si>
  <si>
    <r>
      <t>Precio venta leche envasada aplicando IPC (Pv) €/l, Pv</t>
    </r>
    <r>
      <rPr>
        <b/>
        <vertAlign val="superscript"/>
        <sz val="11"/>
        <color theme="2" tint="-0.89996032593768116"/>
        <rFont val="Calibri"/>
        <family val="2"/>
        <scheme val="minor"/>
      </rPr>
      <t>IPC</t>
    </r>
  </si>
  <si>
    <r>
      <t>Precio percibido teórico aplicando IPC (Pp) €/l, Pp</t>
    </r>
    <r>
      <rPr>
        <b/>
        <vertAlign val="superscript"/>
        <sz val="11"/>
        <rFont val="Calibri"/>
        <family val="2"/>
        <scheme val="minor"/>
      </rPr>
      <t>IPC</t>
    </r>
  </si>
  <si>
    <t>Datos del mes en curso</t>
  </si>
  <si>
    <t>Precio medio percibido/pagado en el mes (Pp) €/l, valor real</t>
  </si>
  <si>
    <t>Precio medio venta leche envasada de larga duración, MDD i PM, en el mes (Pv) €/l, valor real</t>
  </si>
  <si>
    <t>INDUSTRIA</t>
  </si>
  <si>
    <t>DISTRIBUCIÓN</t>
  </si>
  <si>
    <t>Cómo se reparten los costes</t>
  </si>
  <si>
    <t>Precio medio venta leche envasada de larga duración, MDD i PM, (Pv) €/l</t>
  </si>
  <si>
    <r>
      <t>Precio mínimo de leche producción sin perdidas, incluye CO (</t>
    </r>
    <r>
      <rPr>
        <b/>
        <sz val="11"/>
        <color rgb="FFC00000"/>
        <rFont val="Calibri"/>
        <family val="2"/>
        <scheme val="minor"/>
      </rPr>
      <t>Umbral</t>
    </r>
    <r>
      <rPr>
        <sz val="11"/>
        <rFont val="Calibri"/>
        <family val="2"/>
        <scheme val="minor"/>
      </rPr>
      <t>)</t>
    </r>
  </si>
  <si>
    <t>PRODUCTOR (% sobre el precio de venta imputado)</t>
  </si>
  <si>
    <t>INDUSTRIA (% sobre el precio de venta imputado)</t>
  </si>
  <si>
    <r>
      <t>DISTRIBUCIÓN (</t>
    </r>
    <r>
      <rPr>
        <sz val="11"/>
        <color theme="2" tint="-0.89999084444715716"/>
        <rFont val="Calibri"/>
        <family val="2"/>
        <scheme val="minor"/>
      </rPr>
      <t>% sobre el precio de venta imputad</t>
    </r>
    <r>
      <rPr>
        <b/>
        <sz val="11"/>
        <color theme="2" tint="-0.89999084444715716"/>
        <rFont val="Calibri"/>
        <family val="2"/>
        <scheme val="minor"/>
      </rPr>
      <t>o )</t>
    </r>
  </si>
  <si>
    <r>
      <t>Índice de Precios al Consumo, acumulado (</t>
    </r>
    <r>
      <rPr>
        <b/>
        <sz val="11"/>
        <rFont val="Calibri"/>
        <family val="2"/>
        <scheme val="minor"/>
      </rPr>
      <t>IPC</t>
    </r>
    <r>
      <rPr>
        <sz val="11"/>
        <rFont val="Calibri"/>
        <family val="2"/>
        <scheme val="minor"/>
      </rPr>
      <t>) %</t>
    </r>
  </si>
  <si>
    <r>
      <t>Precio que debería percibir el PRODUCTOR según umbral actualizado IPC (</t>
    </r>
    <r>
      <rPr>
        <b/>
        <sz val="11"/>
        <color rgb="FFC00000"/>
        <rFont val="Calibri"/>
        <family val="2"/>
        <scheme val="minor"/>
      </rPr>
      <t>Umbral</t>
    </r>
    <r>
      <rPr>
        <b/>
        <vertAlign val="superscript"/>
        <sz val="11"/>
        <color rgb="FFC00000"/>
        <rFont val="Calibri"/>
        <family val="2"/>
        <scheme val="minor"/>
      </rPr>
      <t>IPC</t>
    </r>
    <r>
      <rPr>
        <b/>
        <sz val="11"/>
        <color theme="2" tint="-0.89999084444715716"/>
        <rFont val="Calibri"/>
        <family val="2"/>
        <scheme val="minor"/>
      </rPr>
      <t>)</t>
    </r>
  </si>
  <si>
    <t>Los datos anteriores indican una SITUACIÓN ACTUAL EN QUE…</t>
  </si>
  <si>
    <t>Datos a rellenar del año anterior</t>
  </si>
  <si>
    <t>Datos a rellenar del año anterior, cadena de valor, y IPC acumulado hasta el mes actaul</t>
  </si>
  <si>
    <t>Datos a rellenar del mes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</si>
</sst>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23" x14ac:knownFonts="1">
    <font>
      <sz val="10"/>
      <name val="Arial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2" tint="-0.8999603259376811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4" borderId="1" applyAlignment="0" applyProtection="0"/>
    <xf numFmtId="0" fontId="1" fillId="3" borderId="1" applyNumberFormat="0" applyAlignment="0" applyProtection="0"/>
  </cellStyleXfs>
  <cellXfs count="59">
    <xf numFmtId="0" fontId="0" fillId="0" borderId="0" xfId="0"/>
    <xf numFmtId="0" fontId="3" fillId="0" borderId="0" xfId="0" applyFont="1"/>
    <xf numFmtId="0" fontId="3" fillId="6" borderId="0" xfId="0" applyFont="1" applyFill="1"/>
    <xf numFmtId="165" fontId="3" fillId="6" borderId="0" xfId="0" applyNumberFormat="1" applyFont="1" applyFill="1" applyAlignment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7" fillId="0" borderId="9" xfId="0" applyFont="1" applyBorder="1"/>
    <xf numFmtId="0" fontId="8" fillId="0" borderId="9" xfId="0" applyFont="1" applyBorder="1"/>
    <xf numFmtId="0" fontId="9" fillId="0" borderId="14" xfId="0" applyFont="1" applyBorder="1"/>
    <xf numFmtId="0" fontId="9" fillId="0" borderId="9" xfId="0" applyFont="1" applyBorder="1"/>
    <xf numFmtId="0" fontId="0" fillId="8" borderId="0" xfId="0" applyFill="1" applyBorder="1"/>
    <xf numFmtId="0" fontId="3" fillId="9" borderId="0" xfId="0" applyFont="1" applyFill="1"/>
    <xf numFmtId="164" fontId="1" fillId="3" borderId="13" xfId="2" applyNumberFormat="1" applyBorder="1" applyAlignment="1" applyProtection="1"/>
    <xf numFmtId="0" fontId="11" fillId="6" borderId="20" xfId="0" applyFont="1" applyFill="1" applyBorder="1" applyAlignment="1" applyProtection="1"/>
    <xf numFmtId="0" fontId="11" fillId="6" borderId="19" xfId="0" applyFont="1" applyFill="1" applyBorder="1" applyAlignment="1" applyProtection="1"/>
    <xf numFmtId="0" fontId="13" fillId="6" borderId="3" xfId="0" applyFont="1" applyFill="1" applyBorder="1" applyAlignment="1" applyProtection="1"/>
    <xf numFmtId="164" fontId="10" fillId="6" borderId="17" xfId="0" applyNumberFormat="1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 applyProtection="1">
      <alignment horizontal="left"/>
    </xf>
    <xf numFmtId="0" fontId="6" fillId="0" borderId="9" xfId="0" applyFont="1" applyBorder="1"/>
    <xf numFmtId="0" fontId="10" fillId="6" borderId="21" xfId="0" applyFont="1" applyFill="1" applyBorder="1" applyAlignment="1" applyProtection="1">
      <alignment horizontal="left" vertical="center"/>
    </xf>
    <xf numFmtId="0" fontId="10" fillId="6" borderId="18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10" fontId="2" fillId="4" borderId="22" xfId="1" applyNumberFormat="1" applyBorder="1" applyProtection="1">
      <protection locked="0"/>
    </xf>
    <xf numFmtId="10" fontId="2" fillId="4" borderId="23" xfId="1" applyNumberFormat="1" applyBorder="1" applyProtection="1">
      <protection locked="0"/>
    </xf>
    <xf numFmtId="10" fontId="22" fillId="6" borderId="24" xfId="0" applyNumberFormat="1" applyFont="1" applyFill="1" applyBorder="1" applyAlignment="1">
      <alignment horizontal="left" vertical="center" wrapText="1"/>
    </xf>
    <xf numFmtId="10" fontId="22" fillId="6" borderId="25" xfId="0" applyNumberFormat="1" applyFont="1" applyFill="1" applyBorder="1" applyAlignment="1">
      <alignment horizontal="left" vertical="center" wrapText="1"/>
    </xf>
    <xf numFmtId="10" fontId="22" fillId="6" borderId="26" xfId="0" applyNumberFormat="1" applyFont="1" applyFill="1" applyBorder="1" applyAlignment="1">
      <alignment horizontal="left" vertical="center" wrapText="1"/>
    </xf>
    <xf numFmtId="10" fontId="22" fillId="6" borderId="27" xfId="0" applyNumberFormat="1" applyFont="1" applyFill="1" applyBorder="1" applyAlignment="1">
      <alignment horizontal="left" vertical="center" wrapText="1"/>
    </xf>
    <xf numFmtId="10" fontId="22" fillId="6" borderId="28" xfId="0" applyNumberFormat="1" applyFont="1" applyFill="1" applyBorder="1" applyAlignment="1">
      <alignment horizontal="left" vertical="center" wrapText="1"/>
    </xf>
    <xf numFmtId="10" fontId="22" fillId="6" borderId="29" xfId="0" applyNumberFormat="1" applyFont="1" applyFill="1" applyBorder="1" applyAlignment="1">
      <alignment horizontal="left" vertical="center" wrapText="1"/>
    </xf>
    <xf numFmtId="164" fontId="2" fillId="4" borderId="0" xfId="1" applyNumberFormat="1" applyBorder="1" applyProtection="1">
      <protection locked="0"/>
    </xf>
    <xf numFmtId="0" fontId="22" fillId="6" borderId="30" xfId="0" applyFont="1" applyFill="1" applyBorder="1" applyAlignment="1">
      <alignment horizontal="left" vertical="center" wrapText="1"/>
    </xf>
    <xf numFmtId="0" fontId="22" fillId="6" borderId="31" xfId="0" applyFont="1" applyFill="1" applyBorder="1" applyAlignment="1">
      <alignment horizontal="left" vertical="center" wrapText="1"/>
    </xf>
    <xf numFmtId="0" fontId="22" fillId="6" borderId="32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center"/>
    </xf>
  </cellXfs>
  <cellStyles count="3">
    <cellStyle name="Cálculo" xfId="2" builtinId="22"/>
    <cellStyle name="Entrada" xfId="1" builtinId="20" customBuiltin="1"/>
    <cellStyle name="Normal" xfId="0" builtinId="0"/>
  </cellStyles>
  <dxfs count="11"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11</xdr:col>
      <xdr:colOff>66675</xdr:colOff>
      <xdr:row>54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B9D3CB-A572-41C4-8867-D5596E8E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5400675" cy="889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55</xdr:row>
      <xdr:rowOff>57150</xdr:rowOff>
    </xdr:from>
    <xdr:to>
      <xdr:col>21</xdr:col>
      <xdr:colOff>285750</xdr:colOff>
      <xdr:row>64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A4110F2-84E8-4A44-9003-F28ABDB5AD44}"/>
            </a:ext>
          </a:extLst>
        </xdr:cNvPr>
        <xdr:cNvSpPr txBox="1"/>
      </xdr:nvSpPr>
      <xdr:spPr>
        <a:xfrm>
          <a:off x="14392275" y="9401175"/>
          <a:ext cx="848677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Pp = Pp any anterior actualitzat; Pv  = Pv any anterior actualitzat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&lt; Llindar actualitzat → Productor a Fons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= Llindar actualitzat → 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&gt; Llindar actualitzat → Productor a Fons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Pp = Pp any anterior actualitzat; Pv  &gt; Pv any anterior actualitzat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&lt; Llindar actualitzat Productor a Fons; Fons a Distribució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= Llindar actualitzat → Fons a Distribució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Pp &gt; Llindar actualitzat → Productor a Fons; Fons a Distribució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18" sqref="M18"/>
    </sheetView>
  </sheetViews>
  <sheetFormatPr baseColWidth="10" defaultRowHeight="12.75" x14ac:dyDescent="0.2"/>
  <cols>
    <col min="1" max="16384" width="11.42578125" style="10"/>
  </cols>
  <sheetData/>
  <sheetProtection algorithmName="SHA-512" hashValue="tz7M1/rNI+WQPwQg4WtZU/h1GRkmH5spqQuqtxkXmRmgx2r04xnzpneuAmwofEmJKliWh5pFZbZnkRzsq657fw==" saltValue="7olyFYlAzOXkyOuOxQMNL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topLeftCell="A13" workbookViewId="0">
      <selection activeCell="E13" sqref="E13"/>
    </sheetView>
  </sheetViews>
  <sheetFormatPr baseColWidth="10" defaultRowHeight="15" x14ac:dyDescent="0.25"/>
  <cols>
    <col min="1" max="1" width="85" style="1" bestFit="1" customWidth="1"/>
    <col min="2" max="2" width="7.28515625" style="1" bestFit="1" customWidth="1"/>
    <col min="3" max="3" width="12.7109375" style="1" customWidth="1"/>
    <col min="4" max="4" width="11.42578125" style="1"/>
    <col min="5" max="5" width="19.28515625" style="1" bestFit="1" customWidth="1"/>
    <col min="6" max="6" width="21.7109375" style="1" bestFit="1" customWidth="1"/>
    <col min="7" max="7" width="11.42578125" style="1"/>
    <col min="8" max="8" width="12.85546875" style="1" bestFit="1" customWidth="1"/>
    <col min="9" max="9" width="11.42578125" style="11"/>
    <col min="10" max="16384" width="11.42578125" style="1"/>
  </cols>
  <sheetData>
    <row r="1" spans="1:8" ht="18.75" customHeight="1" x14ac:dyDescent="0.3">
      <c r="A1" s="28" t="s">
        <v>1</v>
      </c>
      <c r="B1" s="28"/>
      <c r="C1" s="28"/>
      <c r="D1" s="28"/>
      <c r="E1" s="28"/>
      <c r="F1" s="28"/>
      <c r="G1" s="28"/>
      <c r="H1" s="28"/>
    </row>
    <row r="2" spans="1:8" ht="15.75" customHeight="1" thickBot="1" x14ac:dyDescent="0.3">
      <c r="A2" s="29" t="s">
        <v>2</v>
      </c>
      <c r="B2" s="29"/>
      <c r="C2" s="29"/>
      <c r="D2" s="29"/>
      <c r="E2" s="29"/>
      <c r="F2" s="29"/>
      <c r="G2" s="29"/>
      <c r="H2" s="29"/>
    </row>
    <row r="3" spans="1:8" x14ac:dyDescent="0.25">
      <c r="A3" s="40" t="s">
        <v>3</v>
      </c>
      <c r="B3" s="41"/>
      <c r="C3" s="2"/>
      <c r="D3" s="2"/>
      <c r="E3" s="2"/>
      <c r="F3" s="2"/>
      <c r="G3" s="2"/>
      <c r="H3" s="2"/>
    </row>
    <row r="4" spans="1:8" x14ac:dyDescent="0.25">
      <c r="A4" s="4" t="s">
        <v>4</v>
      </c>
      <c r="B4" s="54">
        <v>0.34</v>
      </c>
      <c r="C4" s="55" t="s">
        <v>23</v>
      </c>
      <c r="D4" s="2"/>
      <c r="E4" s="2"/>
      <c r="F4" s="2"/>
      <c r="G4" s="2"/>
      <c r="H4" s="2"/>
    </row>
    <row r="5" spans="1:8" x14ac:dyDescent="0.25">
      <c r="A5" s="4" t="s">
        <v>15</v>
      </c>
      <c r="B5" s="54">
        <v>0.78</v>
      </c>
      <c r="C5" s="56"/>
      <c r="D5" s="2"/>
      <c r="E5" s="2"/>
      <c r="F5" s="2"/>
      <c r="G5" s="2"/>
      <c r="H5" s="2"/>
    </row>
    <row r="6" spans="1:8" ht="15.75" thickBot="1" x14ac:dyDescent="0.3">
      <c r="A6" s="5" t="s">
        <v>16</v>
      </c>
      <c r="B6" s="54">
        <v>0.37</v>
      </c>
      <c r="C6" s="57"/>
      <c r="D6" s="2"/>
      <c r="E6" s="2"/>
      <c r="F6" s="30"/>
      <c r="G6" s="30"/>
      <c r="H6" s="30"/>
    </row>
    <row r="7" spans="1:8" x14ac:dyDescent="0.25">
      <c r="A7" s="31" t="s">
        <v>5</v>
      </c>
      <c r="B7" s="32"/>
      <c r="C7" s="2"/>
      <c r="D7" s="2"/>
      <c r="E7" s="2"/>
      <c r="F7" s="2"/>
      <c r="G7" s="2"/>
      <c r="H7" s="2"/>
    </row>
    <row r="8" spans="1:8" ht="15" customHeight="1" x14ac:dyDescent="0.25">
      <c r="A8" s="6" t="s">
        <v>17</v>
      </c>
      <c r="B8" s="46">
        <v>0.45</v>
      </c>
      <c r="C8" s="48" t="s">
        <v>24</v>
      </c>
      <c r="D8" s="49"/>
      <c r="E8" s="2"/>
      <c r="F8" s="2"/>
      <c r="G8" s="2"/>
      <c r="H8" s="2"/>
    </row>
    <row r="9" spans="1:8" x14ac:dyDescent="0.25">
      <c r="A9" s="7" t="s">
        <v>18</v>
      </c>
      <c r="B9" s="46">
        <v>0.34</v>
      </c>
      <c r="C9" s="50"/>
      <c r="D9" s="51"/>
      <c r="E9" s="2"/>
      <c r="F9" s="2"/>
      <c r="G9" s="2"/>
      <c r="H9" s="2"/>
    </row>
    <row r="10" spans="1:8" ht="15.75" thickBot="1" x14ac:dyDescent="0.3">
      <c r="A10" s="8" t="s">
        <v>19</v>
      </c>
      <c r="B10" s="47">
        <v>0.2</v>
      </c>
      <c r="C10" s="50"/>
      <c r="D10" s="51"/>
      <c r="E10" s="2"/>
      <c r="F10" s="2"/>
      <c r="G10" s="2"/>
      <c r="H10" s="2"/>
    </row>
    <row r="11" spans="1:8" ht="15.75" thickBot="1" x14ac:dyDescent="0.3">
      <c r="A11" s="4" t="s">
        <v>20</v>
      </c>
      <c r="B11" s="46">
        <v>1.4999999999999999E-2</v>
      </c>
      <c r="C11" s="52"/>
      <c r="D11" s="53"/>
      <c r="E11" s="2"/>
      <c r="F11" s="2"/>
      <c r="G11" s="2"/>
      <c r="H11" s="2"/>
    </row>
    <row r="12" spans="1:8" x14ac:dyDescent="0.25">
      <c r="A12" s="31" t="s">
        <v>6</v>
      </c>
      <c r="B12" s="32"/>
      <c r="C12" s="2"/>
      <c r="D12" s="2"/>
      <c r="E12" s="2"/>
      <c r="F12" s="2"/>
      <c r="G12" s="2"/>
      <c r="H12" s="2"/>
    </row>
    <row r="13" spans="1:8" ht="17.25" x14ac:dyDescent="0.25">
      <c r="A13" s="18" t="s">
        <v>8</v>
      </c>
      <c r="B13" s="12">
        <f>B4*(1+B11)</f>
        <v>0.34510000000000002</v>
      </c>
      <c r="C13" s="3"/>
      <c r="D13" s="2"/>
      <c r="E13" s="2"/>
      <c r="F13" s="2"/>
      <c r="G13" s="2"/>
      <c r="H13" s="2"/>
    </row>
    <row r="14" spans="1:8" ht="17.25" x14ac:dyDescent="0.25">
      <c r="A14" s="9" t="s">
        <v>7</v>
      </c>
      <c r="B14" s="12">
        <f>B5*(1+B11)</f>
        <v>0.79169999999999996</v>
      </c>
      <c r="C14" s="3"/>
      <c r="D14" s="2"/>
      <c r="E14" s="2"/>
      <c r="F14" s="2"/>
      <c r="G14" s="2"/>
      <c r="H14" s="2"/>
    </row>
    <row r="15" spans="1:8" ht="18" thickBot="1" x14ac:dyDescent="0.3">
      <c r="A15" s="9" t="s">
        <v>21</v>
      </c>
      <c r="B15" s="12">
        <f>B6*(1+B11)</f>
        <v>0.37554999999999994</v>
      </c>
      <c r="C15" s="2"/>
      <c r="D15" s="2"/>
      <c r="E15" s="2"/>
      <c r="F15" s="2"/>
      <c r="G15" s="2"/>
      <c r="H15" s="2"/>
    </row>
    <row r="16" spans="1:8" x14ac:dyDescent="0.25">
      <c r="A16" s="31" t="s">
        <v>9</v>
      </c>
      <c r="B16" s="32"/>
      <c r="C16" s="2"/>
      <c r="D16" s="2"/>
      <c r="E16" s="2"/>
      <c r="F16" s="2"/>
      <c r="G16" s="2"/>
      <c r="H16" s="2"/>
    </row>
    <row r="17" spans="1:8" x14ac:dyDescent="0.25">
      <c r="A17" s="5" t="s">
        <v>10</v>
      </c>
      <c r="B17" s="54">
        <v>0.3</v>
      </c>
      <c r="C17" s="55" t="s">
        <v>25</v>
      </c>
      <c r="D17" s="2"/>
      <c r="E17" s="2"/>
      <c r="F17" s="2"/>
      <c r="G17" s="2"/>
      <c r="H17" s="2"/>
    </row>
    <row r="18" spans="1:8" ht="15.75" thickBot="1" x14ac:dyDescent="0.3">
      <c r="A18" s="4" t="s">
        <v>11</v>
      </c>
      <c r="B18" s="54">
        <v>0.78</v>
      </c>
      <c r="C18" s="57"/>
      <c r="D18" s="2"/>
      <c r="E18" s="2"/>
      <c r="F18" s="2"/>
      <c r="G18" s="2"/>
      <c r="H18" s="2"/>
    </row>
    <row r="19" spans="1:8" ht="16.5" thickBot="1" x14ac:dyDescent="0.3">
      <c r="A19" s="37" t="s">
        <v>22</v>
      </c>
      <c r="B19" s="38"/>
      <c r="C19" s="58"/>
      <c r="D19" s="38"/>
      <c r="E19" s="39"/>
      <c r="F19" s="2"/>
      <c r="G19" s="2"/>
      <c r="H19" s="2"/>
    </row>
    <row r="20" spans="1:8" ht="15" customHeight="1" thickBot="1" x14ac:dyDescent="0.3">
      <c r="A20" s="13" t="str">
        <f>IF(B17&gt;B15,"Precio percibido &gt; Umbral actualizado",IF(B17=B13,"Precio percibido =  Umbral actualizado","Precio percibido &lt;  Umbral actualizado"))</f>
        <v>Precio percibido &lt;  Umbral actualizado</v>
      </c>
      <c r="B20" s="33" t="s">
        <v>0</v>
      </c>
      <c r="C20" s="34"/>
      <c r="D20" s="2"/>
      <c r="E20" s="2"/>
      <c r="F20" s="2"/>
      <c r="G20" s="2"/>
      <c r="H20" s="2"/>
    </row>
    <row r="21" spans="1:8" ht="15" customHeight="1" thickBot="1" x14ac:dyDescent="0.3">
      <c r="A21" s="14" t="str">
        <f>IF(B17&gt;B13,"Precio percibido &gt; Precio percibido año anterior actualizado",IF(B17=B13,"Precio percibido = Precio percibido año anterior actualizado","Precio percibido &lt; Precio percibido año anterior actualizado"))</f>
        <v>Precio percibido &lt; Precio percibido año anterior actualizado</v>
      </c>
      <c r="B21" s="35"/>
      <c r="C21" s="36"/>
      <c r="D21" s="2"/>
      <c r="E21" s="2"/>
      <c r="F21" s="2"/>
      <c r="G21" s="2"/>
      <c r="H21" s="2"/>
    </row>
    <row r="22" spans="1:8" ht="15" customHeight="1" thickBot="1" x14ac:dyDescent="0.3">
      <c r="A22" s="15" t="str">
        <f xml:space="preserve"> IF(B17&gt;B13,"Precio pagado &gt; Precio pagado año anterior actualizado",IF(B17=B13,"Precio pagado = Precio pagado año anterior actualizado","Precio pagado &lt; Precio pagado año anterior actualizado"))</f>
        <v>Precio pagado &lt; Precio pagado año anterior actualizado</v>
      </c>
      <c r="B22" s="42" t="s">
        <v>12</v>
      </c>
      <c r="C22" s="43"/>
      <c r="D22" s="2"/>
      <c r="E22" s="2"/>
      <c r="F22" s="2"/>
      <c r="G22" s="2"/>
      <c r="H22" s="2"/>
    </row>
    <row r="23" spans="1:8" ht="15" customHeight="1" thickBot="1" x14ac:dyDescent="0.3">
      <c r="A23" s="17" t="str">
        <f>IF(B18&gt;B14,"Precio venta al consumo &gt; Precio venta al consumo año anterior actualizado",IF(B18=B14,"Precio venta al consumo = Precio venta al consumo año anterior actualizado","Precio venta al consumo &lt; Precio venta al consumo año anterior actualizado"))</f>
        <v>Precio venta al consumo &lt; Precio venta al consumo año anterior actualizado</v>
      </c>
      <c r="B23" s="44" t="s">
        <v>13</v>
      </c>
      <c r="C23" s="45"/>
      <c r="D23" s="2"/>
      <c r="E23" s="2"/>
      <c r="F23" s="2"/>
      <c r="G23" s="2"/>
      <c r="H23" s="2"/>
    </row>
    <row r="24" spans="1:8" ht="15" customHeight="1" x14ac:dyDescent="0.25">
      <c r="A24" s="26" t="str">
        <f>IF(B17&lt;B15,"Fondo a Productor","")</f>
        <v>Fondo a Productor</v>
      </c>
      <c r="B24" s="21" t="str">
        <f>IF(A24="Fondo a Productor",IF(B17&lt;B13,"Industria a Fondo",""),"")</f>
        <v>Industria a Fondo</v>
      </c>
      <c r="C24" s="21"/>
      <c r="D24" s="22" t="str">
        <f>IF(A24="Fondo a Productor",IF(B18&gt;B14,"Distribución a Fondo",IF(B18=B14,"","Distribución a Fondo")))</f>
        <v>Distribución a Fondo</v>
      </c>
      <c r="E24" s="22"/>
      <c r="F24" s="2"/>
      <c r="G24" s="2"/>
      <c r="H24" s="2"/>
    </row>
    <row r="25" spans="1:8" ht="18.75" customHeight="1" x14ac:dyDescent="0.25">
      <c r="A25" s="27"/>
      <c r="B25" s="22"/>
      <c r="C25" s="22"/>
      <c r="D25" s="22"/>
      <c r="E25" s="22"/>
      <c r="F25" s="2"/>
      <c r="G25" s="2"/>
      <c r="H25" s="2"/>
    </row>
    <row r="26" spans="1:8" ht="18.75" customHeight="1" thickBot="1" x14ac:dyDescent="0.3">
      <c r="A26" s="27"/>
      <c r="B26" s="22"/>
      <c r="C26" s="22"/>
      <c r="D26" s="22"/>
      <c r="E26" s="22"/>
      <c r="F26" s="2"/>
      <c r="G26" s="2"/>
      <c r="H26" s="2"/>
    </row>
    <row r="27" spans="1:8" ht="18.75" customHeight="1" thickBot="1" x14ac:dyDescent="0.3">
      <c r="A27" s="23" t="s">
        <v>14</v>
      </c>
      <c r="B27" s="24"/>
      <c r="C27" s="24"/>
      <c r="D27" s="24"/>
      <c r="E27" s="25"/>
      <c r="F27" s="2"/>
      <c r="G27" s="2"/>
      <c r="H27" s="2"/>
    </row>
    <row r="28" spans="1:8" ht="18.75" customHeight="1" thickBot="1" x14ac:dyDescent="0.3">
      <c r="A28" s="16">
        <f>IF(A24="Fondo a Productor",B15-B17,"")</f>
        <v>7.5549999999999951E-2</v>
      </c>
      <c r="B28" s="19" t="str">
        <f>IF(A28&gt;0,"€/l Fondo a Productor","")</f>
        <v>€/l Fondo a Productor</v>
      </c>
      <c r="C28" s="19"/>
      <c r="D28" s="19"/>
      <c r="E28" s="20"/>
      <c r="F28" s="2"/>
      <c r="G28" s="2"/>
      <c r="H28" s="2"/>
    </row>
    <row r="29" spans="1:8" ht="18.75" customHeight="1" thickBot="1" x14ac:dyDescent="0.3">
      <c r="A29" s="16">
        <f>A28*(1-B9)*100/200</f>
        <v>2.4931499999999981E-2</v>
      </c>
      <c r="B29" s="19" t="str">
        <f>IF(A29&gt;0,"€/l Industria a Fondo","")</f>
        <v>€/l Industria a Fondo</v>
      </c>
      <c r="C29" s="19"/>
      <c r="D29" s="19"/>
      <c r="E29" s="20"/>
      <c r="F29" s="2"/>
      <c r="G29" s="2"/>
      <c r="H29" s="2"/>
    </row>
    <row r="30" spans="1:8" ht="18.75" customHeight="1" thickBot="1" x14ac:dyDescent="0.3">
      <c r="A30" s="16">
        <f>A28*(1-B10)*100/200</f>
        <v>3.0219999999999983E-2</v>
      </c>
      <c r="B30" s="19" t="str">
        <f>IF(A30&gt;0,"€/l Distribución a Fondo","")</f>
        <v>€/l Distribución a Fondo</v>
      </c>
      <c r="C30" s="19"/>
      <c r="D30" s="19"/>
      <c r="E30" s="20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s="11" customFormat="1" x14ac:dyDescent="0.25"/>
    <row r="41" spans="1:8" s="11" customFormat="1" x14ac:dyDescent="0.25"/>
    <row r="42" spans="1:8" s="11" customFormat="1" x14ac:dyDescent="0.25"/>
    <row r="43" spans="1:8" s="11" customFormat="1" x14ac:dyDescent="0.25"/>
    <row r="44" spans="1:8" s="11" customFormat="1" x14ac:dyDescent="0.25"/>
    <row r="45" spans="1:8" s="11" customFormat="1" x14ac:dyDescent="0.25"/>
    <row r="46" spans="1:8" s="11" customFormat="1" x14ac:dyDescent="0.25"/>
    <row r="47" spans="1:8" s="11" customFormat="1" x14ac:dyDescent="0.25"/>
    <row r="48" spans="1: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</sheetData>
  <sheetProtection algorithmName="SHA-512" hashValue="rlzwA81b3egtfZCCKc9er8wUtTYe2UEMXh7v1PSEjthVCXYS0Fihn2UGK0fEsgghXFWtSZdGNFgj0G3oQP/6Ww==" saltValue="mInhSOT5OCW9RjacD/LQ7g==" spinCount="100000" sheet="1" objects="1" scenarios="1"/>
  <mergeCells count="21">
    <mergeCell ref="B20:C21"/>
    <mergeCell ref="A19:E19"/>
    <mergeCell ref="A3:B3"/>
    <mergeCell ref="B22:C22"/>
    <mergeCell ref="B23:C23"/>
    <mergeCell ref="C4:C6"/>
    <mergeCell ref="C8:D11"/>
    <mergeCell ref="C17:C18"/>
    <mergeCell ref="A1:H1"/>
    <mergeCell ref="A2:H2"/>
    <mergeCell ref="F6:H6"/>
    <mergeCell ref="A16:B16"/>
    <mergeCell ref="A7:B7"/>
    <mergeCell ref="A12:B12"/>
    <mergeCell ref="B28:E28"/>
    <mergeCell ref="B29:E29"/>
    <mergeCell ref="B30:E30"/>
    <mergeCell ref="B24:C26"/>
    <mergeCell ref="D24:E26"/>
    <mergeCell ref="A27:E27"/>
    <mergeCell ref="A24:A26"/>
  </mergeCells>
  <conditionalFormatting sqref="C31:D31">
    <cfRule type="expression" dxfId="10" priority="12">
      <formula>$B$31&lt;0</formula>
    </cfRule>
    <cfRule type="expression" dxfId="9" priority="13">
      <formula>$B$31&gt;0</formula>
    </cfRule>
  </conditionalFormatting>
  <conditionalFormatting sqref="A20">
    <cfRule type="expression" dxfId="8" priority="7">
      <formula>$B$17&gt;$B$15</formula>
    </cfRule>
    <cfRule type="expression" dxfId="7" priority="8">
      <formula>$B$17=$B$15</formula>
    </cfRule>
    <cfRule type="expression" dxfId="6" priority="9">
      <formula>$B$17&lt;$B$15</formula>
    </cfRule>
  </conditionalFormatting>
  <conditionalFormatting sqref="A21">
    <cfRule type="expression" dxfId="5" priority="4">
      <formula>$B$17&gt;$B$13</formula>
    </cfRule>
    <cfRule type="expression" dxfId="4" priority="5">
      <formula>$B$17=$B$13</formula>
    </cfRule>
    <cfRule type="expression" dxfId="3" priority="6">
      <formula>$B$17&lt;$B$13</formula>
    </cfRule>
  </conditionalFormatting>
  <conditionalFormatting sqref="A24">
    <cfRule type="expression" dxfId="2" priority="3">
      <formula>$B$17&lt;$B$15</formula>
    </cfRule>
  </conditionalFormatting>
  <conditionalFormatting sqref="D24">
    <cfRule type="cellIs" dxfId="1" priority="2" operator="equal">
      <formula>"Distribución a Fondo"</formula>
    </cfRule>
  </conditionalFormatting>
  <conditionalFormatting sqref="B24">
    <cfRule type="cellIs" dxfId="0" priority="1" operator="equal">
      <formula>"Industria a Fondo"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Fondo Garantía</vt:lpstr>
      <vt:lpstr>Simulación Fondo garantía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Seguí</dc:creator>
  <cp:lastModifiedBy>Segui Antoni</cp:lastModifiedBy>
  <cp:lastPrinted>2010-03-19T14:55:40Z</cp:lastPrinted>
  <dcterms:created xsi:type="dcterms:W3CDTF">2007-10-03T08:07:59Z</dcterms:created>
  <dcterms:modified xsi:type="dcterms:W3CDTF">2021-09-19T17:52:30Z</dcterms:modified>
</cp:coreProperties>
</file>