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2600" activeTab="1"/>
  </bookViews>
  <sheets>
    <sheet name="Crecimiento hierba" sheetId="1" r:id="rId1"/>
    <sheet name="Gestión pastoreo" sheetId="2" r:id="rId2"/>
    <sheet name="Full3" sheetId="3" r:id="rId3"/>
  </sheets>
  <externalReferences>
    <externalReference r:id="rId4"/>
  </externalReferences>
  <calcPr calcId="145621"/>
</workbook>
</file>

<file path=xl/calcChain.xml><?xml version="1.0" encoding="utf-8"?>
<calcChain xmlns="http://schemas.openxmlformats.org/spreadsheetml/2006/main">
  <c r="C42" i="2" l="1"/>
  <c r="B39" i="2"/>
  <c r="B38" i="2"/>
  <c r="B40" i="2" s="1"/>
  <c r="B21" i="2"/>
  <c r="B19" i="2"/>
  <c r="B20" i="2" s="1"/>
  <c r="B22" i="2" s="1"/>
  <c r="B9" i="2"/>
  <c r="B10" i="2" s="1"/>
  <c r="B11" i="2" s="1"/>
  <c r="F41" i="1"/>
  <c r="E41" i="1"/>
  <c r="F40" i="1"/>
  <c r="E40" i="1"/>
  <c r="F39" i="1"/>
  <c r="E39" i="1"/>
  <c r="F38" i="1"/>
  <c r="E38" i="1"/>
  <c r="F37" i="1"/>
  <c r="E37" i="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E21" i="1"/>
  <c r="B14" i="1"/>
  <c r="B15" i="1" s="1"/>
  <c r="B17" i="1" s="1"/>
  <c r="B10" i="1"/>
  <c r="B42" i="2" l="1"/>
  <c r="B41" i="2"/>
  <c r="B43" i="2" l="1"/>
</calcChain>
</file>

<file path=xl/comments1.xml><?xml version="1.0" encoding="utf-8"?>
<comments xmlns="http://schemas.openxmlformats.org/spreadsheetml/2006/main">
  <authors>
    <author>Antoni</author>
  </authors>
  <commentList>
    <comment ref="C20" authorId="0">
      <text>
        <r>
          <rPr>
            <b/>
            <sz val="9"/>
            <color indexed="81"/>
            <rFont val="Tahoma"/>
            <family val="2"/>
          </rPr>
          <t>Antoni:</t>
        </r>
        <r>
          <rPr>
            <sz val="9"/>
            <color indexed="81"/>
            <rFont val="Tahoma"/>
            <family val="2"/>
          </rPr>
          <t xml:space="preserve">
Valores que hemos ido calculando</t>
        </r>
      </text>
    </comment>
    <comment ref="E20" authorId="0">
      <text>
        <r>
          <rPr>
            <b/>
            <sz val="9"/>
            <color indexed="81"/>
            <rFont val="Tahoma"/>
            <family val="2"/>
          </rPr>
          <t>Antoni:</t>
        </r>
        <r>
          <rPr>
            <sz val="9"/>
            <color indexed="81"/>
            <rFont val="Tahoma"/>
            <family val="2"/>
          </rPr>
          <t xml:space="preserve">
Valores calculados</t>
        </r>
      </text>
    </comment>
    <comment ref="F20" authorId="0">
      <text>
        <r>
          <rPr>
            <b/>
            <sz val="9"/>
            <color indexed="81"/>
            <rFont val="Tahoma"/>
            <family val="2"/>
          </rPr>
          <t>Antoni:</t>
        </r>
        <r>
          <rPr>
            <sz val="9"/>
            <color indexed="81"/>
            <rFont val="Tahoma"/>
            <family val="2"/>
          </rPr>
          <t xml:space="preserve">
Valores calculados</t>
        </r>
      </text>
    </comment>
  </commentList>
</comments>
</file>

<file path=xl/comments2.xml><?xml version="1.0" encoding="utf-8"?>
<comments xmlns="http://schemas.openxmlformats.org/spreadsheetml/2006/main">
  <authors>
    <author/>
  </authors>
  <commentList>
    <comment ref="A8" authorId="0">
      <text>
        <r>
          <rPr>
            <b/>
            <sz val="9"/>
            <color rgb="FF000000"/>
            <rFont val="Tahoma"/>
            <family val="2"/>
            <charset val="1"/>
          </rPr>
          <t xml:space="preserve">Usuario de Windows:
</t>
        </r>
        <r>
          <rPr>
            <sz val="9"/>
            <color rgb="FF000000"/>
            <rFont val="Tahoma"/>
            <family val="2"/>
            <charset val="1"/>
          </rPr>
          <t>Ideal entre 8 y 18</t>
        </r>
      </text>
    </comment>
    <comment ref="A18" authorId="0">
      <text>
        <r>
          <rPr>
            <b/>
            <sz val="9"/>
            <color rgb="FF000000"/>
            <rFont val="Tahoma"/>
            <family val="2"/>
            <charset val="1"/>
          </rPr>
          <t xml:space="preserve">Usuario de Windows:
</t>
        </r>
        <r>
          <rPr>
            <sz val="9"/>
            <color rgb="FF000000"/>
            <rFont val="Tahoma"/>
            <family val="2"/>
            <charset val="1"/>
          </rPr>
          <t>Ideal entre 8 y 18</t>
        </r>
      </text>
    </comment>
    <comment ref="A34" authorId="0">
      <text>
        <r>
          <rPr>
            <b/>
            <sz val="9"/>
            <color rgb="FF000000"/>
            <rFont val="Tahoma"/>
            <family val="2"/>
            <charset val="1"/>
          </rPr>
          <t xml:space="preserve">Usuario de Windows:
</t>
        </r>
        <r>
          <rPr>
            <sz val="9"/>
            <color rgb="FF000000"/>
            <rFont val="Tahoma"/>
            <family val="2"/>
            <charset val="1"/>
          </rPr>
          <t>Ideal entre 8 y 12</t>
        </r>
      </text>
    </comment>
    <comment ref="A35" authorId="0">
      <text>
        <r>
          <rPr>
            <b/>
            <sz val="9"/>
            <color rgb="FF000000"/>
            <rFont val="Tahoma"/>
            <family val="2"/>
            <charset val="1"/>
          </rPr>
          <t xml:space="preserve">Usuario de Windows:
</t>
        </r>
        <r>
          <rPr>
            <sz val="9"/>
            <color rgb="FF000000"/>
            <rFont val="Tahoma"/>
            <family val="2"/>
            <charset val="1"/>
          </rPr>
          <t>Mínimo 4-5 cm</t>
        </r>
      </text>
    </comment>
    <comment ref="A42" authorId="0">
      <text>
        <r>
          <rPr>
            <b/>
            <sz val="9"/>
            <color rgb="FF000000"/>
            <rFont val="Tahoma"/>
            <family val="2"/>
            <charset val="1"/>
          </rPr>
          <t xml:space="preserve">Usuario de Windows:
</t>
        </r>
        <r>
          <rPr>
            <sz val="9"/>
            <color rgb="FF000000"/>
            <rFont val="Tahoma"/>
            <family val="2"/>
            <charset val="1"/>
          </rPr>
          <t xml:space="preserve">Qhi = 18,4 * (1-e^-0,0466*Qhd)
</t>
        </r>
      </text>
    </comment>
  </commentList>
</comments>
</file>

<file path=xl/sharedStrings.xml><?xml version="1.0" encoding="utf-8"?>
<sst xmlns="http://schemas.openxmlformats.org/spreadsheetml/2006/main" count="105" uniqueCount="89">
  <si>
    <t>Mes</t>
  </si>
  <si>
    <t>UE/kgMS</t>
  </si>
  <si>
    <t>octubre</t>
  </si>
  <si>
    <t>o-1</t>
  </si>
  <si>
    <t>o-2</t>
  </si>
  <si>
    <t>o-3</t>
  </si>
  <si>
    <t>n-1</t>
  </si>
  <si>
    <t>n-2</t>
  </si>
  <si>
    <t>n-3</t>
  </si>
  <si>
    <t>d-1</t>
  </si>
  <si>
    <t>d-2</t>
  </si>
  <si>
    <t>d-3</t>
  </si>
  <si>
    <t>f-1</t>
  </si>
  <si>
    <t>f-2</t>
  </si>
  <si>
    <t>f-3</t>
  </si>
  <si>
    <t>abril</t>
  </si>
  <si>
    <t>a-1</t>
  </si>
  <si>
    <t>a-2</t>
  </si>
  <si>
    <t>a-3</t>
  </si>
  <si>
    <t>m-1</t>
  </si>
  <si>
    <t>m-2</t>
  </si>
  <si>
    <t>m-3</t>
  </si>
  <si>
    <t>Mes o periodo de pasto</t>
  </si>
  <si>
    <t>Superficie en un día en ha. (Lo fijamos nosotros)</t>
  </si>
  <si>
    <t>Altura hierba entrada, cm</t>
  </si>
  <si>
    <t>Altura hierba salida, cm (valor calculado 0,45 altura entrada)</t>
  </si>
  <si>
    <t>Número de vacas en la parcela (valor calculado)</t>
  </si>
  <si>
    <t>Densidad de la hierba; kg MS ha en un cm de altura (lo fijamos nosotros, según experiencia)</t>
  </si>
  <si>
    <t>Enero</t>
  </si>
  <si>
    <t>Capacidad de ingestión de una vaca, UE (valor que introducimos nosotros, previamente calculado)</t>
  </si>
  <si>
    <t>Altura hierba salida, cm (valor calculado 0,45 x altura entrada)</t>
  </si>
  <si>
    <t>Biomasa kg MS/ha (valor calculado)</t>
  </si>
  <si>
    <t>Gestión del pastoreo: Determinar el número de vacas en una parcela</t>
  </si>
  <si>
    <t>1) caso en que nosotros fijamos la superficie</t>
  </si>
  <si>
    <t>Herbómetro sirve para calcularlo</t>
  </si>
  <si>
    <t>Superficie en un día en ha. (Valor calculado)</t>
  </si>
  <si>
    <t>Densidad de la hierba; kg MS/ha en un cm de altura (lo fijamos nosotros, según experiencia)</t>
  </si>
  <si>
    <t>Crecimiento Δ kg MS/ha y día en el período determinado (valor ya calculado) y ahora introducimos</t>
  </si>
  <si>
    <t>Valor repleción de la hierba (previamente calculado en la valoración nutritiva), UE</t>
  </si>
  <si>
    <t xml:space="preserve">Gestión del pastoreo: Determinar la ingestión en un caso concreto de número de vacas y superficie </t>
  </si>
  <si>
    <t>Número de vacas, lo fijamos nosotros</t>
  </si>
  <si>
    <t>Superficie en un día, ha, la fijamos nosotros</t>
  </si>
  <si>
    <t>Altura hierba entrada, cm, la fijamos nosotros</t>
  </si>
  <si>
    <t>Altura hierba salida, cm, la fijamos nosotros</t>
  </si>
  <si>
    <t>Necesidad kg MS por día (número vacas x CI vaca) (valor calculado)</t>
  </si>
  <si>
    <t>Días de permanencia en la parcela, teóricos, (valor calculado)</t>
  </si>
  <si>
    <t>Días de permanencia en la parcela (valor calculado, ya más aproximado)</t>
  </si>
  <si>
    <t>Biomasa kg MS/ha en la parcela estudiada (valor calculado)</t>
  </si>
  <si>
    <t>Cantidad de hierba disponible por vaca (biomasa por vaca) en la parcela estudiada (valor calculado)</t>
  </si>
  <si>
    <t>Cantidad de hierba ingerida es función de la cantidad de hierba disponible; kg MS vaca/día; (Valor calculado)</t>
  </si>
  <si>
    <t>2) caso en que nosotros NO fijemos la superficie (tenemos que calcularlo)</t>
  </si>
  <si>
    <t>Calcular las curvas de crecimiento de la hierba en el período de pastoreo</t>
  </si>
  <si>
    <t>Cultivo</t>
  </si>
  <si>
    <t>Mes del muestreo</t>
  </si>
  <si>
    <t>Ray-gras</t>
  </si>
  <si>
    <t>Herbómetro: sirve para determinar la densidad</t>
  </si>
  <si>
    <t>Densidad de la hierba; kg MS/ha en un cm de altura (150 a 500) (lo fijamos según experiencia propia)</t>
  </si>
  <si>
    <t>Objetivo 1: Crecimiento de la hierba en un período</t>
  </si>
  <si>
    <t xml:space="preserve">Objetivo 3: Crear la curva de crecimiento </t>
  </si>
  <si>
    <t>Análisis muestras: conviene tener resultados análisis químicos de las muestras</t>
  </si>
  <si>
    <t>Δ kg MS/ha/día</t>
  </si>
  <si>
    <t>Explotación, S pastoreo</t>
  </si>
  <si>
    <t>Valores de ejemplo, no son reales</t>
  </si>
  <si>
    <t>noviembre</t>
  </si>
  <si>
    <t>diciembre</t>
  </si>
  <si>
    <t>enero</t>
  </si>
  <si>
    <t>marzo</t>
  </si>
  <si>
    <t>mayo</t>
  </si>
  <si>
    <t>e-1</t>
  </si>
  <si>
    <t>e-2</t>
  </si>
  <si>
    <t>e-3</t>
  </si>
  <si>
    <t>my-1</t>
  </si>
  <si>
    <t>my-2</t>
  </si>
  <si>
    <t>my-3</t>
  </si>
  <si>
    <t>Este seria el objetivo a determinar con experiencias</t>
  </si>
  <si>
    <t>Período de muestreo, en días (lo fijamos nosotros)</t>
  </si>
  <si>
    <r>
      <t>h</t>
    </r>
    <r>
      <rPr>
        <vertAlign val="subscript"/>
        <sz val="12"/>
        <color rgb="FF000000"/>
        <rFont val="Calibri"/>
        <family val="2"/>
        <scheme val="minor"/>
      </rPr>
      <t xml:space="preserve">2 </t>
    </r>
    <r>
      <rPr>
        <sz val="12"/>
        <color rgb="FF000000"/>
        <rFont val="Calibri"/>
        <family val="2"/>
        <scheme val="minor"/>
      </rPr>
      <t>cm, altura en el último día de muestreo (valor que introducimos según lo hayamos determinado)</t>
    </r>
  </si>
  <si>
    <t>CI (UE) (valor que introducimos nosotros)</t>
  </si>
  <si>
    <t>UE/kg MS hierba en el período de muestreo (valor que introducimos nosotros)</t>
  </si>
  <si>
    <t>Ingestión kg MS/vaca y día (valor calculado)</t>
  </si>
  <si>
    <t>Número de vacas en pastoreo (valor que introducimos nosotros)</t>
  </si>
  <si>
    <r>
      <t>h</t>
    </r>
    <r>
      <rPr>
        <vertAlign val="subscript"/>
        <sz val="12"/>
        <color rgb="FF000000"/>
        <rFont val="Calibri"/>
        <family val="2"/>
        <scheme val="minor"/>
      </rPr>
      <t xml:space="preserve">1 </t>
    </r>
    <r>
      <rPr>
        <sz val="12"/>
        <color rgb="FF000000"/>
        <rFont val="Calibri"/>
        <family val="2"/>
        <scheme val="minor"/>
      </rPr>
      <t>cm, altura en el primer día de muestreo (valor que introducimos según lo hayamos determinado)</t>
    </r>
  </si>
  <si>
    <t>Crecimiento Δ kg MS/ha y día en el período determinado (valor calculado)</t>
  </si>
  <si>
    <t>Objetivo 2: Determinar la superficie necesaria en el período</t>
  </si>
  <si>
    <t>Superficie necesaria por vaca y día, ha (valor calculado)</t>
  </si>
  <si>
    <t>Superficie total de pastoreo necesaria por día, ha (valor calculado)</t>
  </si>
  <si>
    <t>década</t>
  </si>
  <si>
    <t>Superficie vaca, ha</t>
  </si>
  <si>
    <t>febrero</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</si>
</sst>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1"/>
      <color theme="1"/>
      <name val="Calibri"/>
      <family val="2"/>
      <scheme val="minor"/>
    </font>
    <font>
      <sz val="11"/>
      <color rgb="FF3F3F76"/>
      <name val="Calibri"/>
      <family val="2"/>
      <scheme val="minor"/>
    </font>
    <font>
      <b/>
      <sz val="11"/>
      <color rgb="FF3F3F3F"/>
      <name val="Calibri"/>
      <family val="2"/>
      <scheme val="minor"/>
    </font>
    <font>
      <i/>
      <sz val="11"/>
      <color rgb="FF7F7F7F"/>
      <name val="Calibri"/>
      <family val="2"/>
      <scheme val="minor"/>
    </font>
    <font>
      <b/>
      <sz val="14"/>
      <color theme="0"/>
      <name val="Calibri"/>
      <family val="2"/>
      <scheme val="minor"/>
    </font>
    <font>
      <sz val="12"/>
      <name val="Calibri"/>
      <family val="2"/>
      <scheme val="minor"/>
    </font>
    <font>
      <b/>
      <sz val="12"/>
      <color rgb="FFFF0000"/>
      <name val="Calibri"/>
      <family val="2"/>
      <scheme val="minor"/>
    </font>
    <font>
      <sz val="12"/>
      <color rgb="FF000000"/>
      <name val="Calibri"/>
      <family val="2"/>
      <scheme val="minor"/>
    </font>
    <font>
      <vertAlign val="subscript"/>
      <sz val="12"/>
      <color rgb="FF000000"/>
      <name val="Calibri"/>
      <family val="2"/>
      <scheme val="minor"/>
    </font>
    <font>
      <sz val="10"/>
      <name val="Calibri"/>
      <family val="2"/>
      <scheme val="minor"/>
    </font>
    <font>
      <sz val="12"/>
      <color theme="0"/>
      <name val="Calibri"/>
      <family val="2"/>
      <scheme val="minor"/>
    </font>
    <font>
      <sz val="11"/>
      <name val="Calibri"/>
      <family val="2"/>
      <scheme val="minor"/>
    </font>
    <font>
      <b/>
      <sz val="9"/>
      <color indexed="81"/>
      <name val="Tahoma"/>
      <family val="2"/>
    </font>
    <font>
      <sz val="9"/>
      <color indexed="81"/>
      <name val="Tahoma"/>
      <family val="2"/>
    </font>
    <font>
      <b/>
      <sz val="12"/>
      <name val="Calibri"/>
      <family val="2"/>
      <scheme val="minor"/>
    </font>
    <font>
      <b/>
      <sz val="11"/>
      <name val="Calibri"/>
      <family val="2"/>
      <scheme val="minor"/>
    </font>
    <font>
      <b/>
      <sz val="9"/>
      <color rgb="FF000000"/>
      <name val="Tahoma"/>
      <family val="2"/>
      <charset val="1"/>
    </font>
    <font>
      <sz val="9"/>
      <color rgb="FF000000"/>
      <name val="Tahoma"/>
      <family val="2"/>
      <charset val="1"/>
    </font>
  </fonts>
  <fills count="12">
    <fill>
      <patternFill patternType="none"/>
    </fill>
    <fill>
      <patternFill patternType="gray125"/>
    </fill>
    <fill>
      <patternFill patternType="solid">
        <fgColor rgb="FFFFCC99"/>
      </patternFill>
    </fill>
    <fill>
      <patternFill patternType="solid">
        <fgColor rgb="FFF2F2F2"/>
      </patternFill>
    </fill>
    <fill>
      <patternFill patternType="solid">
        <fgColor rgb="FFFFFFCC"/>
      </patternFill>
    </fill>
    <fill>
      <patternFill patternType="solid">
        <fgColor theme="6" tint="-0.249977111117893"/>
        <bgColor indexed="64"/>
      </patternFill>
    </fill>
    <fill>
      <patternFill patternType="solid">
        <fgColor theme="0"/>
        <bgColor indexed="64"/>
      </patternFill>
    </fill>
    <fill>
      <patternFill patternType="solid">
        <fgColor theme="6"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C99"/>
        <bgColor rgb="FFDDD9C3"/>
      </patternFill>
    </fill>
  </fills>
  <borders count="13">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top/>
      <bottom/>
      <diagonal/>
    </border>
    <border>
      <left/>
      <right/>
      <top style="thin">
        <color rgb="FF3F3F3F"/>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bottom style="thin">
        <color rgb="FF3F3F3F"/>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2" borderId="1" applyNumberFormat="0" applyAlignment="0" applyProtection="0"/>
    <xf numFmtId="0" fontId="3" fillId="3" borderId="2" applyNumberFormat="0" applyAlignment="0" applyProtection="0"/>
    <xf numFmtId="0" fontId="1" fillId="4" borderId="3" applyNumberFormat="0" applyFont="0" applyAlignment="0" applyProtection="0"/>
    <xf numFmtId="0" fontId="4" fillId="0" borderId="0" applyNumberFormat="0" applyFill="0" applyBorder="0" applyAlignment="0" applyProtection="0"/>
  </cellStyleXfs>
  <cellXfs count="53">
    <xf numFmtId="0" fontId="0" fillId="0" borderId="0" xfId="0"/>
    <xf numFmtId="0" fontId="6" fillId="0" borderId="0" xfId="0" applyFont="1" applyProtection="1">
      <protection locked="0"/>
    </xf>
    <xf numFmtId="0" fontId="2" fillId="2" borderId="1" xfId="1" applyProtection="1">
      <protection locked="0"/>
    </xf>
    <xf numFmtId="0" fontId="6" fillId="6" borderId="0" xfId="0" applyFont="1" applyFill="1" applyProtection="1">
      <protection locked="0"/>
    </xf>
    <xf numFmtId="0" fontId="2" fillId="2" borderId="1" xfId="1" applyAlignment="1" applyProtection="1">
      <protection locked="0"/>
    </xf>
    <xf numFmtId="0" fontId="8" fillId="0" borderId="0" xfId="0" applyFont="1" applyProtection="1">
      <protection locked="0"/>
    </xf>
    <xf numFmtId="0" fontId="3" fillId="3" borderId="2" xfId="2" applyProtection="1">
      <protection locked="0"/>
    </xf>
    <xf numFmtId="2" fontId="3" fillId="3" borderId="2" xfId="2" applyNumberFormat="1" applyAlignment="1" applyProtection="1"/>
    <xf numFmtId="0" fontId="10" fillId="6" borderId="0" xfId="0" applyFont="1" applyFill="1" applyBorder="1" applyAlignment="1" applyProtection="1">
      <alignment vertical="center"/>
      <protection locked="0"/>
    </xf>
    <xf numFmtId="0" fontId="10" fillId="6" borderId="0" xfId="0" applyFont="1" applyFill="1" applyBorder="1" applyAlignment="1" applyProtection="1">
      <alignment vertical="center" wrapText="1"/>
      <protection locked="0"/>
    </xf>
    <xf numFmtId="49" fontId="10" fillId="0" borderId="0" xfId="0" applyNumberFormat="1" applyFont="1" applyBorder="1" applyAlignment="1" applyProtection="1">
      <alignment vertical="center"/>
      <protection locked="0"/>
    </xf>
    <xf numFmtId="0" fontId="10" fillId="0" borderId="0" xfId="0" applyFont="1" applyBorder="1" applyAlignment="1" applyProtection="1">
      <alignment vertical="center" wrapText="1"/>
      <protection locked="0"/>
    </xf>
    <xf numFmtId="0" fontId="11" fillId="7" borderId="0" xfId="0" applyFont="1" applyFill="1" applyAlignment="1" applyProtection="1">
      <alignment horizontal="center" vertical="center"/>
      <protection locked="0"/>
    </xf>
    <xf numFmtId="0" fontId="6" fillId="0" borderId="7" xfId="0" applyFont="1" applyBorder="1" applyAlignment="1" applyProtection="1">
      <alignment horizontal="center"/>
      <protection locked="0"/>
    </xf>
    <xf numFmtId="0" fontId="12" fillId="0" borderId="7" xfId="0" applyFont="1" applyBorder="1" applyAlignment="1" applyProtection="1">
      <alignment horizontal="center"/>
      <protection locked="0"/>
    </xf>
    <xf numFmtId="0" fontId="12" fillId="0" borderId="7" xfId="0" applyFont="1" applyBorder="1" applyAlignment="1" applyProtection="1">
      <alignment vertical="center" wrapText="1"/>
      <protection locked="0"/>
    </xf>
    <xf numFmtId="0" fontId="10" fillId="0" borderId="7" xfId="0" applyFont="1" applyBorder="1" applyAlignment="1" applyProtection="1">
      <alignment vertical="center" wrapText="1"/>
      <protection locked="0"/>
    </xf>
    <xf numFmtId="49" fontId="6" fillId="0" borderId="0" xfId="0" applyNumberFormat="1" applyFont="1" applyAlignment="1" applyProtection="1">
      <alignment horizontal="center"/>
      <protection locked="0"/>
    </xf>
    <xf numFmtId="2" fontId="6" fillId="0" borderId="0" xfId="0" applyNumberFormat="1" applyFont="1" applyProtection="1">
      <protection locked="0"/>
    </xf>
    <xf numFmtId="2" fontId="3" fillId="3" borderId="8" xfId="2" applyNumberFormat="1" applyBorder="1" applyProtection="1"/>
    <xf numFmtId="2" fontId="3" fillId="3" borderId="8" xfId="2" applyNumberFormat="1" applyBorder="1" applyAlignment="1" applyProtection="1">
      <alignment vertical="center" wrapText="1"/>
    </xf>
    <xf numFmtId="0" fontId="6" fillId="0" borderId="0" xfId="0" applyFont="1" applyAlignment="1" applyProtection="1">
      <alignment horizontal="center"/>
      <protection locked="0"/>
    </xf>
    <xf numFmtId="2" fontId="3" fillId="3" borderId="2" xfId="2" applyNumberFormat="1" applyProtection="1"/>
    <xf numFmtId="2" fontId="3" fillId="3" borderId="2" xfId="2" applyNumberFormat="1" applyAlignment="1" applyProtection="1">
      <alignment vertical="center" wrapText="1"/>
    </xf>
    <xf numFmtId="0" fontId="3" fillId="3" borderId="2" xfId="2" applyProtection="1"/>
    <xf numFmtId="0" fontId="12" fillId="6" borderId="0" xfId="0" applyFont="1" applyFill="1" applyProtection="1">
      <protection locked="0"/>
    </xf>
    <xf numFmtId="0" fontId="12" fillId="0" borderId="0" xfId="0" applyFont="1" applyProtection="1">
      <protection locked="0"/>
    </xf>
    <xf numFmtId="0" fontId="2" fillId="11" borderId="7" xfId="4" applyFont="1" applyFill="1" applyBorder="1" applyAlignment="1" applyProtection="1">
      <protection locked="0"/>
    </xf>
    <xf numFmtId="0" fontId="3" fillId="3" borderId="2" xfId="2" applyAlignment="1" applyProtection="1"/>
    <xf numFmtId="4" fontId="3" fillId="3" borderId="2" xfId="2" applyNumberFormat="1" applyAlignment="1" applyProtection="1"/>
    <xf numFmtId="0" fontId="2" fillId="11" borderId="1" xfId="4" applyFont="1" applyFill="1" applyBorder="1" applyAlignment="1" applyProtection="1">
      <protection locked="0"/>
    </xf>
    <xf numFmtId="0" fontId="2" fillId="11" borderId="0" xfId="4" applyFont="1" applyFill="1" applyBorder="1" applyAlignment="1" applyProtection="1">
      <protection locked="0"/>
    </xf>
    <xf numFmtId="0" fontId="3" fillId="3" borderId="2" xfId="2" applyAlignment="1">
      <alignment horizontal="right"/>
    </xf>
    <xf numFmtId="0" fontId="6" fillId="10"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Alignment="1" applyProtection="1">
      <alignment horizontal="center" vertical="center"/>
      <protection locked="0"/>
    </xf>
    <xf numFmtId="0" fontId="6" fillId="4" borderId="4" xfId="3" applyFont="1" applyBorder="1" applyAlignment="1" applyProtection="1">
      <alignment horizontal="center"/>
      <protection locked="0"/>
    </xf>
    <xf numFmtId="0" fontId="6" fillId="4" borderId="0" xfId="3" applyFont="1" applyBorder="1" applyAlignment="1" applyProtection="1">
      <alignment horizontal="center"/>
      <protection locked="0"/>
    </xf>
    <xf numFmtId="0" fontId="7" fillId="0" borderId="5" xfId="0" applyFont="1" applyBorder="1" applyAlignment="1" applyProtection="1">
      <alignment horizontal="center"/>
      <protection locked="0"/>
    </xf>
    <xf numFmtId="0" fontId="6" fillId="0" borderId="6" xfId="0" applyFont="1" applyBorder="1" applyAlignment="1" applyProtection="1">
      <alignment horizontal="center"/>
      <protection locked="0"/>
    </xf>
    <xf numFmtId="0" fontId="6" fillId="8" borderId="0" xfId="0" applyFont="1" applyFill="1" applyAlignment="1" applyProtection="1">
      <alignment horizontal="center" vertical="center"/>
      <protection locked="0"/>
    </xf>
    <xf numFmtId="0" fontId="6" fillId="9"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6" fillId="4" borderId="4" xfId="3" applyFont="1" applyBorder="1" applyAlignment="1" applyProtection="1">
      <alignment horizontal="left"/>
      <protection locked="0"/>
    </xf>
    <xf numFmtId="0" fontId="6" fillId="4" borderId="0" xfId="3" applyFont="1" applyBorder="1" applyAlignment="1" applyProtection="1">
      <alignment horizontal="left"/>
      <protection locked="0"/>
    </xf>
    <xf numFmtId="0" fontId="7" fillId="0" borderId="0" xfId="0" applyFont="1" applyAlignment="1" applyProtection="1">
      <alignment horizontal="center"/>
      <protection locked="0"/>
    </xf>
    <xf numFmtId="0" fontId="15" fillId="10" borderId="0" xfId="0" applyFont="1" applyFill="1" applyAlignment="1" applyProtection="1">
      <alignment horizontal="center"/>
      <protection locked="0"/>
    </xf>
    <xf numFmtId="0" fontId="15" fillId="10" borderId="9" xfId="0" applyFont="1" applyFill="1" applyBorder="1" applyAlignment="1" applyProtection="1">
      <alignment horizontal="center"/>
      <protection locked="0"/>
    </xf>
    <xf numFmtId="0" fontId="15" fillId="10" borderId="0" xfId="0" applyFont="1" applyFill="1" applyBorder="1" applyAlignment="1" applyProtection="1">
      <alignment horizontal="center"/>
      <protection locked="0"/>
    </xf>
    <xf numFmtId="0" fontId="16" fillId="9" borderId="0" xfId="0" applyFont="1" applyFill="1" applyAlignment="1" applyProtection="1">
      <alignment horizontal="center"/>
      <protection locked="0"/>
    </xf>
    <xf numFmtId="0" fontId="12" fillId="4" borderId="10" xfId="3" applyFont="1" applyBorder="1" applyAlignment="1" applyProtection="1">
      <alignment horizontal="center" vertical="center"/>
      <protection locked="0"/>
    </xf>
    <xf numFmtId="0" fontId="12" fillId="4" borderId="11" xfId="3" applyFont="1" applyBorder="1" applyAlignment="1" applyProtection="1">
      <alignment horizontal="center" vertical="center"/>
      <protection locked="0"/>
    </xf>
    <xf numFmtId="0" fontId="12" fillId="4" borderId="12" xfId="3" applyFont="1" applyBorder="1" applyAlignment="1" applyProtection="1">
      <alignment horizontal="center" vertical="center"/>
      <protection locked="0"/>
    </xf>
  </cellXfs>
  <cellStyles count="5">
    <cellStyle name="Entrada" xfId="1" builtinId="20"/>
    <cellStyle name="Normal" xfId="0" builtinId="0"/>
    <cellStyle name="Nota" xfId="3" builtinId="10"/>
    <cellStyle name="Resultat" xfId="2" builtinId="21"/>
    <cellStyle name="Text explicatiu" xfId="4" builtin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'[1]Creixement herba'!$C$20</c:f>
              <c:strCache>
                <c:ptCount val="1"/>
                <c:pt idx="0">
                  <c:v>Δ kg MS/ha/dia</c:v>
                </c:pt>
              </c:strCache>
            </c:strRef>
          </c:tx>
          <c:cat>
            <c:strRef>
              <c:f>'Crecimiento hierba'!$B$21:$B$41</c:f>
              <c:strCache>
                <c:ptCount val="21"/>
                <c:pt idx="0">
                  <c:v>o-1</c:v>
                </c:pt>
                <c:pt idx="1">
                  <c:v>o-2</c:v>
                </c:pt>
                <c:pt idx="2">
                  <c:v>o-3</c:v>
                </c:pt>
                <c:pt idx="3">
                  <c:v>n-1</c:v>
                </c:pt>
                <c:pt idx="4">
                  <c:v>n-2</c:v>
                </c:pt>
                <c:pt idx="5">
                  <c:v>n-3</c:v>
                </c:pt>
                <c:pt idx="6">
                  <c:v>d-1</c:v>
                </c:pt>
                <c:pt idx="7">
                  <c:v>d-2</c:v>
                </c:pt>
                <c:pt idx="8">
                  <c:v>d-3</c:v>
                </c:pt>
                <c:pt idx="9">
                  <c:v>e-1</c:v>
                </c:pt>
                <c:pt idx="10">
                  <c:v>e-2</c:v>
                </c:pt>
                <c:pt idx="11">
                  <c:v>e-3</c:v>
                </c:pt>
                <c:pt idx="12">
                  <c:v>f-1</c:v>
                </c:pt>
                <c:pt idx="13">
                  <c:v>f-2</c:v>
                </c:pt>
                <c:pt idx="14">
                  <c:v>f-3</c:v>
                </c:pt>
                <c:pt idx="15">
                  <c:v>m-1</c:v>
                </c:pt>
                <c:pt idx="16">
                  <c:v>m-2</c:v>
                </c:pt>
                <c:pt idx="17">
                  <c:v>m-3</c:v>
                </c:pt>
                <c:pt idx="18">
                  <c:v>a-1</c:v>
                </c:pt>
                <c:pt idx="19">
                  <c:v>a-2</c:v>
                </c:pt>
                <c:pt idx="20">
                  <c:v>a-3</c:v>
                </c:pt>
              </c:strCache>
            </c:strRef>
          </c:cat>
          <c:val>
            <c:numRef>
              <c:f>'[1]Creixement herba'!$C$21:$C$41</c:f>
              <c:numCache>
                <c:formatCode>General</c:formatCode>
                <c:ptCount val="21"/>
                <c:pt idx="0">
                  <c:v>25</c:v>
                </c:pt>
                <c:pt idx="1">
                  <c:v>25</c:v>
                </c:pt>
                <c:pt idx="2">
                  <c:v>28</c:v>
                </c:pt>
                <c:pt idx="3">
                  <c:v>25</c:v>
                </c:pt>
                <c:pt idx="4">
                  <c:v>25</c:v>
                </c:pt>
                <c:pt idx="5">
                  <c:v>25</c:v>
                </c:pt>
                <c:pt idx="6">
                  <c:v>21</c:v>
                </c:pt>
                <c:pt idx="7">
                  <c:v>21</c:v>
                </c:pt>
                <c:pt idx="8">
                  <c:v>21</c:v>
                </c:pt>
                <c:pt idx="9">
                  <c:v>55</c:v>
                </c:pt>
                <c:pt idx="10">
                  <c:v>50</c:v>
                </c:pt>
                <c:pt idx="11">
                  <c:v>45</c:v>
                </c:pt>
                <c:pt idx="12">
                  <c:v>45</c:v>
                </c:pt>
                <c:pt idx="13">
                  <c:v>34</c:v>
                </c:pt>
                <c:pt idx="14">
                  <c:v>40</c:v>
                </c:pt>
                <c:pt idx="15">
                  <c:v>45</c:v>
                </c:pt>
                <c:pt idx="16">
                  <c:v>45</c:v>
                </c:pt>
                <c:pt idx="17">
                  <c:v>50</c:v>
                </c:pt>
                <c:pt idx="18">
                  <c:v>40</c:v>
                </c:pt>
                <c:pt idx="19">
                  <c:v>40</c:v>
                </c:pt>
                <c:pt idx="20">
                  <c:v>35</c:v>
                </c:pt>
              </c:numCache>
            </c:numRef>
          </c:val>
          <c:smooth val="0"/>
        </c:ser>
        <c:dLbls>
          <c:showLegendKey val="0"/>
          <c:showVal val="0"/>
          <c:showCatName val="0"/>
          <c:showSerName val="0"/>
          <c:showPercent val="0"/>
          <c:showBubbleSize val="0"/>
        </c:dLbls>
        <c:marker val="1"/>
        <c:smooth val="0"/>
        <c:axId val="147798528"/>
        <c:axId val="11135232"/>
      </c:lineChart>
      <c:catAx>
        <c:axId val="147798528"/>
        <c:scaling>
          <c:orientation val="minMax"/>
        </c:scaling>
        <c:delete val="0"/>
        <c:axPos val="b"/>
        <c:majorTickMark val="out"/>
        <c:minorTickMark val="none"/>
        <c:tickLblPos val="nextTo"/>
        <c:crossAx val="11135232"/>
        <c:crosses val="autoZero"/>
        <c:auto val="1"/>
        <c:lblAlgn val="ctr"/>
        <c:lblOffset val="100"/>
        <c:noMultiLvlLbl val="0"/>
      </c:catAx>
      <c:valAx>
        <c:axId val="11135232"/>
        <c:scaling>
          <c:orientation val="minMax"/>
        </c:scaling>
        <c:delete val="0"/>
        <c:axPos val="l"/>
        <c:majorGridlines/>
        <c:numFmt formatCode="General" sourceLinked="1"/>
        <c:majorTickMark val="out"/>
        <c:minorTickMark val="none"/>
        <c:tickLblPos val="nextTo"/>
        <c:crossAx val="1477985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400050</xdr:colOff>
      <xdr:row>18</xdr:row>
      <xdr:rowOff>152400</xdr:rowOff>
    </xdr:from>
    <xdr:to>
      <xdr:col>13</xdr:col>
      <xdr:colOff>504825</xdr:colOff>
      <xdr:row>32</xdr:row>
      <xdr:rowOff>95250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742949</xdr:colOff>
      <xdr:row>0</xdr:row>
      <xdr:rowOff>85725</xdr:rowOff>
    </xdr:from>
    <xdr:to>
      <xdr:col>13</xdr:col>
      <xdr:colOff>361950</xdr:colOff>
      <xdr:row>22</xdr:row>
      <xdr:rowOff>95250</xdr:rowOff>
    </xdr:to>
    <xdr:sp macro="" textlink="">
      <xdr:nvSpPr>
        <xdr:cNvPr id="2" name="QuadreDeText 1"/>
        <xdr:cNvSpPr txBox="1"/>
      </xdr:nvSpPr>
      <xdr:spPr>
        <a:xfrm>
          <a:off x="11144249" y="85725"/>
          <a:ext cx="5781676" cy="421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a:t>Son dos ejemplos de cómo gestionar el pasto.</a:t>
          </a:r>
        </a:p>
        <a:p>
          <a:r>
            <a:rPr lang="es-ES"/>
            <a:t/>
          </a:r>
          <a:br>
            <a:rPr lang="es-ES"/>
          </a:br>
          <a:r>
            <a:rPr lang="es-ES"/>
            <a:t>1) Nosotros tenemos una parcela de superficie conocida, conocemos el valor nutritivo de la hierba, según la altura de la hierba al entrar las vacas, la altura de salida será el 45% de la de entrada; también, por experiencia, conocemos la densidad de la hierba (de mucho</a:t>
          </a:r>
          <a:r>
            <a:rPr lang="es-ES" baseline="0"/>
            <a:t> a poco tupida</a:t>
          </a:r>
          <a:r>
            <a:rPr lang="es-ES"/>
            <a:t>; que deberíamos tener a base de experiencias). Se trata de calcular el número de vacas que pueden pastar en un día y satisfacer sus necesidades de ingestión y, a la vez, obtener una buena regeneración de los rebrotes de la hierba.</a:t>
          </a:r>
          <a:br>
            <a:rPr lang="es-ES"/>
          </a:br>
          <a:r>
            <a:rPr lang="es-ES"/>
            <a:t/>
          </a:r>
          <a:br>
            <a:rPr lang="es-ES"/>
          </a:br>
          <a:r>
            <a:rPr lang="es-ES"/>
            <a:t>2) Queremos conocer la superficie necesaria y el número de vacas que tienen que pastar en un día (satisfacer ingestión, buena regeneración hierba). En este caso, partimos del conocimiento de la densidad de la hierba y del crecimiento de la misma, en el mes o período que consideramos del año agrícola de pasto; conocemos el valor nutritivo de la hierba, las necesidades de las vacas, y según la altura de la hierba a la entrada determinaremos lo que queremos: superficie y número de vacas.</a:t>
          </a:r>
          <a:br>
            <a:rPr lang="es-ES"/>
          </a:br>
          <a:r>
            <a:rPr lang="es-ES"/>
            <a:t/>
          </a:r>
          <a:br>
            <a:rPr lang="es-ES"/>
          </a:br>
          <a:r>
            <a:rPr lang="es-ES"/>
            <a:t>[Cantidad MS ingerida = función (Biomasa/vaca/día) = 18,4 * (1- (EXP (Biomasa / NVL))</a:t>
          </a:r>
          <a:br>
            <a:rPr lang="es-ES"/>
          </a:br>
          <a:r>
            <a:rPr lang="es-ES"/>
            <a:t>Igualando la necesidad de MS de la vaca a la cantidad que "ingeriría" podremos obtener el número de vacas que cumplan la ingestión</a:t>
          </a:r>
          <a:r>
            <a:rPr lang="es-ES" sz="1000">
              <a:solidFill>
                <a:schemeClr val="dk1"/>
              </a:solidFill>
              <a:effectLst/>
              <a:latin typeface="+mn-lt"/>
              <a:ea typeface="+mn-ea"/>
              <a:cs typeface="+mn-cs"/>
            </a:rPr>
            <a:t>CI =18,40*(1-EXP(-0,0466*Biomasa/NVL)</a:t>
          </a:r>
          <a:r>
            <a:rPr lang="es-ES" sz="1100">
              <a:solidFill>
                <a:schemeClr val="dk1"/>
              </a:solidFill>
              <a:effectLst/>
              <a:latin typeface="+mn-lt"/>
              <a:ea typeface="+mn-ea"/>
              <a:cs typeface="+mn-cs"/>
            </a:rPr>
            <a:t> </a:t>
          </a:r>
          <a:r>
            <a:rPr lang="ca-ES" sz="1100" baseline="0"/>
            <a:t>]</a:t>
          </a:r>
          <a:endParaRPr lang="ca-ES" sz="1100"/>
        </a:p>
      </xdr:txBody>
    </xdr:sp>
    <xdr:clientData/>
  </xdr:twoCellAnchor>
  <xdr:twoCellAnchor>
    <xdr:from>
      <xdr:col>5</xdr:col>
      <xdr:colOff>742950</xdr:colOff>
      <xdr:row>28</xdr:row>
      <xdr:rowOff>95249</xdr:rowOff>
    </xdr:from>
    <xdr:to>
      <xdr:col>12</xdr:col>
      <xdr:colOff>114300</xdr:colOff>
      <xdr:row>43</xdr:row>
      <xdr:rowOff>76199</xdr:rowOff>
    </xdr:to>
    <xdr:sp macro="" textlink="">
      <xdr:nvSpPr>
        <xdr:cNvPr id="3" name="QuadreDeText 2"/>
        <xdr:cNvSpPr txBox="1"/>
      </xdr:nvSpPr>
      <xdr:spPr>
        <a:xfrm>
          <a:off x="10487025" y="5448299"/>
          <a:ext cx="4772025" cy="2847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a:t>Aquí hay un ejemplo donde conocemos el número de vacas que tienen que pastar, en un mes o período determinado, en una parcela de superficie conocida, fijamos la altura de la hierba a la entrada y fijamos la de salida, para un cultivo determinado, del que conocemos el valor nutritivo en el periodo considerado, y la densidad de la hierba. </a:t>
          </a:r>
        </a:p>
        <a:p>
          <a:endParaRPr lang="es-ES"/>
        </a:p>
        <a:p>
          <a:r>
            <a:rPr lang="es-ES"/>
            <a:t>Lo que queremos es saber la cantidad de hierba ingerida por vaca y día y el tiempo que se deben estar para ingerirla.</a:t>
          </a:r>
        </a:p>
        <a:p>
          <a:r>
            <a:rPr lang="es-ES"/>
            <a:t/>
          </a:r>
          <a:br>
            <a:rPr lang="es-ES"/>
          </a:br>
          <a:r>
            <a:rPr lang="es-ES"/>
            <a:t>Puede suceder que la cantidad de hierba ingerida sea "normal", es decir que la vaca quede satisfecha, que haya en "exceso", lo que significa que la vaca se harta pero daña la hierba para los siguientes rebrotes, o que haya "déficit", o sea la vaca no queda satisfecha.</a:t>
          </a:r>
          <a:br>
            <a:rPr lang="es-ES"/>
          </a:br>
          <a:r>
            <a:rPr lang="es-ES"/>
            <a:t>Y esto servirá para rehacer la ración.</a:t>
          </a:r>
          <a:endParaRPr lang="ca-E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acionament%20vaques%20de%20llet%20GR%20Menorca%2020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ixement herba"/>
      <sheetName val="Gestió pastura"/>
      <sheetName val="Taula Farratges"/>
      <sheetName val="Taula Concentrats"/>
      <sheetName val="Taula Minerals-aa"/>
      <sheetName val="Paràmetres llet"/>
      <sheetName val="CàlculsVL"/>
      <sheetName val="Criteris"/>
      <sheetName val="Instruccions Racionament"/>
      <sheetName val="I_Necessitats"/>
      <sheetName val="II_Plantejar Ració"/>
      <sheetName val="III_Resultat Ració"/>
    </sheetNames>
    <sheetDataSet>
      <sheetData sheetId="0">
        <row r="20">
          <cell r="C20" t="str">
            <v>Δ kg MS/ha/dia</v>
          </cell>
        </row>
        <row r="21">
          <cell r="B21" t="str">
            <v>o-1</v>
          </cell>
          <cell r="C21">
            <v>25</v>
          </cell>
        </row>
        <row r="22">
          <cell r="B22" t="str">
            <v>o-2</v>
          </cell>
          <cell r="C22">
            <v>25</v>
          </cell>
        </row>
        <row r="23">
          <cell r="B23" t="str">
            <v>o-3</v>
          </cell>
          <cell r="C23">
            <v>28</v>
          </cell>
        </row>
        <row r="24">
          <cell r="B24" t="str">
            <v>n-1</v>
          </cell>
          <cell r="C24">
            <v>25</v>
          </cell>
        </row>
        <row r="25">
          <cell r="B25" t="str">
            <v>n-2</v>
          </cell>
          <cell r="C25">
            <v>25</v>
          </cell>
        </row>
        <row r="26">
          <cell r="B26" t="str">
            <v>n-3</v>
          </cell>
          <cell r="C26">
            <v>25</v>
          </cell>
        </row>
        <row r="27">
          <cell r="B27" t="str">
            <v>d-1</v>
          </cell>
          <cell r="C27">
            <v>21</v>
          </cell>
        </row>
        <row r="28">
          <cell r="B28" t="str">
            <v>d-2</v>
          </cell>
          <cell r="C28">
            <v>21</v>
          </cell>
        </row>
        <row r="29">
          <cell r="B29" t="str">
            <v>d-3</v>
          </cell>
          <cell r="C29">
            <v>21</v>
          </cell>
        </row>
        <row r="30">
          <cell r="B30" t="str">
            <v>g-1</v>
          </cell>
          <cell r="C30">
            <v>55</v>
          </cell>
        </row>
        <row r="31">
          <cell r="B31" t="str">
            <v>g-2</v>
          </cell>
          <cell r="C31">
            <v>50</v>
          </cell>
        </row>
        <row r="32">
          <cell r="B32" t="str">
            <v>g-3</v>
          </cell>
          <cell r="C32">
            <v>45</v>
          </cell>
        </row>
        <row r="33">
          <cell r="B33" t="str">
            <v>f-1</v>
          </cell>
          <cell r="C33">
            <v>45</v>
          </cell>
        </row>
        <row r="34">
          <cell r="B34" t="str">
            <v>f-2</v>
          </cell>
          <cell r="C34">
            <v>34</v>
          </cell>
        </row>
        <row r="35">
          <cell r="B35" t="str">
            <v>f-3</v>
          </cell>
          <cell r="C35">
            <v>40</v>
          </cell>
        </row>
        <row r="36">
          <cell r="B36" t="str">
            <v>mç-1</v>
          </cell>
          <cell r="C36">
            <v>45</v>
          </cell>
        </row>
        <row r="37">
          <cell r="B37" t="str">
            <v>mç-2</v>
          </cell>
          <cell r="C37">
            <v>45</v>
          </cell>
        </row>
        <row r="38">
          <cell r="B38" t="str">
            <v>mç-3</v>
          </cell>
          <cell r="C38">
            <v>50</v>
          </cell>
        </row>
        <row r="39">
          <cell r="B39" t="str">
            <v>a-1</v>
          </cell>
          <cell r="C39">
            <v>40</v>
          </cell>
        </row>
        <row r="40">
          <cell r="B40" t="str">
            <v>a-2</v>
          </cell>
          <cell r="C40">
            <v>40</v>
          </cell>
        </row>
        <row r="41">
          <cell r="B41" t="str">
            <v>a-3</v>
          </cell>
          <cell r="C41">
            <v>35</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4"/>
  <sheetViews>
    <sheetView workbookViewId="0">
      <selection activeCell="L17" sqref="L17"/>
    </sheetView>
  </sheetViews>
  <sheetFormatPr defaultColWidth="11.42578125" defaultRowHeight="15.75" x14ac:dyDescent="0.25"/>
  <cols>
    <col min="1" max="1" width="98.140625" style="1" bestFit="1" customWidth="1"/>
    <col min="2" max="2" width="11.42578125" style="1"/>
    <col min="3" max="3" width="15.140625" style="1" bestFit="1" customWidth="1"/>
    <col min="4" max="5" width="11.42578125" style="1"/>
    <col min="6" max="6" width="13" style="1" bestFit="1" customWidth="1"/>
    <col min="7" max="7" width="15.42578125" style="1" customWidth="1"/>
    <col min="8" max="16384" width="11.42578125" style="1"/>
  </cols>
  <sheetData>
    <row r="1" spans="1:8" x14ac:dyDescent="0.25">
      <c r="A1" s="42" t="s">
        <v>51</v>
      </c>
      <c r="B1" s="42"/>
      <c r="C1" s="42"/>
      <c r="D1" s="42"/>
      <c r="E1" s="42"/>
      <c r="F1" s="42"/>
      <c r="G1" s="42"/>
    </row>
    <row r="2" spans="1:8" x14ac:dyDescent="0.25">
      <c r="A2" s="42"/>
      <c r="B2" s="42"/>
      <c r="C2" s="42"/>
      <c r="D2" s="42"/>
      <c r="E2" s="42"/>
      <c r="F2" s="42"/>
      <c r="G2" s="42"/>
    </row>
    <row r="3" spans="1:8" x14ac:dyDescent="0.25">
      <c r="A3" s="1" t="s">
        <v>52</v>
      </c>
      <c r="B3" s="2" t="s">
        <v>54</v>
      </c>
      <c r="C3" s="3"/>
      <c r="D3" s="3"/>
      <c r="E3" s="3"/>
      <c r="F3" s="3"/>
      <c r="G3" s="3"/>
    </row>
    <row r="4" spans="1:8" x14ac:dyDescent="0.25">
      <c r="A4" s="1" t="s">
        <v>53</v>
      </c>
      <c r="B4" s="2" t="s">
        <v>28</v>
      </c>
      <c r="C4" s="3"/>
      <c r="D4" s="3"/>
      <c r="E4" s="3"/>
      <c r="F4" s="3"/>
      <c r="G4" s="3"/>
    </row>
    <row r="5" spans="1:8" x14ac:dyDescent="0.25">
      <c r="A5" s="1" t="s">
        <v>56</v>
      </c>
      <c r="B5" s="4">
        <v>220</v>
      </c>
      <c r="C5" s="43" t="s">
        <v>55</v>
      </c>
      <c r="D5" s="44"/>
      <c r="E5" s="44"/>
      <c r="F5" s="44"/>
      <c r="G5" s="44"/>
    </row>
    <row r="6" spans="1:8" x14ac:dyDescent="0.25">
      <c r="A6" s="45" t="s">
        <v>57</v>
      </c>
      <c r="B6" s="45"/>
      <c r="C6" s="3"/>
      <c r="D6" s="3"/>
      <c r="E6" s="3"/>
      <c r="F6" s="3"/>
      <c r="G6" s="3"/>
    </row>
    <row r="7" spans="1:8" x14ac:dyDescent="0.25">
      <c r="A7" s="1" t="s">
        <v>75</v>
      </c>
      <c r="B7" s="4">
        <v>10</v>
      </c>
      <c r="C7" s="3"/>
      <c r="D7" s="3"/>
      <c r="E7" s="3"/>
      <c r="F7" s="3"/>
      <c r="G7" s="3"/>
    </row>
    <row r="8" spans="1:8" ht="18.75" x14ac:dyDescent="0.35">
      <c r="A8" s="5" t="s">
        <v>81</v>
      </c>
      <c r="B8" s="4">
        <v>5</v>
      </c>
      <c r="C8" s="43" t="s">
        <v>55</v>
      </c>
      <c r="D8" s="44"/>
      <c r="E8" s="44"/>
      <c r="F8" s="44"/>
      <c r="G8" s="44"/>
    </row>
    <row r="9" spans="1:8" ht="18.75" x14ac:dyDescent="0.35">
      <c r="A9" s="5" t="s">
        <v>76</v>
      </c>
      <c r="B9" s="4">
        <v>7.5</v>
      </c>
      <c r="C9" s="43" t="s">
        <v>55</v>
      </c>
      <c r="D9" s="44"/>
      <c r="E9" s="44"/>
      <c r="F9" s="44"/>
      <c r="G9" s="44"/>
    </row>
    <row r="10" spans="1:8" x14ac:dyDescent="0.25">
      <c r="A10" s="6" t="s">
        <v>82</v>
      </c>
      <c r="B10" s="7">
        <f>(B9-B8)*$B$5/B7</f>
        <v>55</v>
      </c>
      <c r="C10" s="3"/>
      <c r="D10" s="3"/>
      <c r="E10" s="3"/>
      <c r="F10" s="3"/>
      <c r="G10" s="3"/>
    </row>
    <row r="11" spans="1:8" x14ac:dyDescent="0.25">
      <c r="A11" s="38" t="s">
        <v>83</v>
      </c>
      <c r="B11" s="38"/>
      <c r="C11" s="3"/>
      <c r="D11" s="3"/>
      <c r="E11" s="3"/>
      <c r="F11" s="3"/>
      <c r="G11" s="3"/>
    </row>
    <row r="12" spans="1:8" ht="15.75" customHeight="1" x14ac:dyDescent="0.25">
      <c r="A12" s="1" t="s">
        <v>77</v>
      </c>
      <c r="B12" s="4">
        <v>19</v>
      </c>
      <c r="C12" s="8"/>
      <c r="D12" s="9"/>
      <c r="E12" s="9"/>
      <c r="F12" s="9"/>
      <c r="G12" s="8"/>
      <c r="H12" s="10"/>
    </row>
    <row r="13" spans="1:8" x14ac:dyDescent="0.25">
      <c r="A13" s="1" t="s">
        <v>78</v>
      </c>
      <c r="B13" s="4">
        <v>0.98</v>
      </c>
      <c r="C13" s="36" t="s">
        <v>59</v>
      </c>
      <c r="D13" s="37"/>
      <c r="E13" s="37"/>
      <c r="F13" s="37"/>
      <c r="G13" s="37"/>
      <c r="H13" s="37"/>
    </row>
    <row r="14" spans="1:8" x14ac:dyDescent="0.25">
      <c r="A14" s="6" t="s">
        <v>79</v>
      </c>
      <c r="B14" s="7">
        <f>B12/B13</f>
        <v>19.387755102040817</v>
      </c>
      <c r="C14" s="8"/>
      <c r="D14" s="9"/>
      <c r="E14" s="9"/>
      <c r="F14" s="9"/>
      <c r="G14" s="8"/>
      <c r="H14" s="10"/>
    </row>
    <row r="15" spans="1:8" x14ac:dyDescent="0.25">
      <c r="A15" s="6" t="s">
        <v>84</v>
      </c>
      <c r="B15" s="7">
        <f>1.1*B14/B10</f>
        <v>0.38775510204081642</v>
      </c>
      <c r="C15" s="9"/>
      <c r="D15" s="9"/>
      <c r="E15" s="9"/>
      <c r="F15" s="9"/>
      <c r="G15" s="8"/>
      <c r="H15" s="10"/>
    </row>
    <row r="16" spans="1:8" x14ac:dyDescent="0.25">
      <c r="A16" s="1" t="s">
        <v>80</v>
      </c>
      <c r="B16" s="4">
        <v>50</v>
      </c>
      <c r="C16" s="8"/>
      <c r="D16" s="9"/>
      <c r="E16" s="9"/>
      <c r="F16" s="9"/>
      <c r="G16" s="8"/>
      <c r="H16" s="10"/>
    </row>
    <row r="17" spans="1:11" x14ac:dyDescent="0.25">
      <c r="A17" s="6" t="s">
        <v>85</v>
      </c>
      <c r="B17" s="7">
        <f>B16*B15</f>
        <v>19.387755102040821</v>
      </c>
      <c r="C17" s="8"/>
      <c r="D17" s="9"/>
      <c r="E17" s="9"/>
      <c r="F17" s="9"/>
      <c r="G17" s="9"/>
      <c r="H17" s="11"/>
      <c r="I17" s="11"/>
      <c r="J17" s="11"/>
      <c r="K17" s="11"/>
    </row>
    <row r="18" spans="1:11" x14ac:dyDescent="0.25">
      <c r="A18" s="38" t="s">
        <v>58</v>
      </c>
      <c r="B18" s="38"/>
      <c r="C18" s="8"/>
      <c r="D18" s="9"/>
      <c r="E18" s="9"/>
      <c r="F18" s="9"/>
      <c r="G18" s="9"/>
      <c r="H18" s="11"/>
      <c r="I18" s="11"/>
      <c r="J18" s="11"/>
      <c r="K18" s="11"/>
    </row>
    <row r="19" spans="1:11" ht="15.75" customHeight="1" x14ac:dyDescent="0.25">
      <c r="A19" s="1" t="s">
        <v>74</v>
      </c>
      <c r="B19" s="39" t="s">
        <v>62</v>
      </c>
      <c r="C19" s="39"/>
      <c r="D19" s="39"/>
      <c r="E19" s="39"/>
      <c r="F19" s="39"/>
      <c r="G19" s="9"/>
      <c r="H19" s="11"/>
      <c r="I19" s="11"/>
      <c r="J19" s="11"/>
      <c r="K19" s="11"/>
    </row>
    <row r="20" spans="1:11" ht="30" x14ac:dyDescent="0.25">
      <c r="A20" s="12" t="s">
        <v>0</v>
      </c>
      <c r="B20" s="13" t="s">
        <v>86</v>
      </c>
      <c r="C20" s="14" t="s">
        <v>60</v>
      </c>
      <c r="D20" s="13" t="s">
        <v>1</v>
      </c>
      <c r="E20" s="15" t="s">
        <v>87</v>
      </c>
      <c r="F20" s="16" t="s">
        <v>61</v>
      </c>
      <c r="G20" s="11"/>
      <c r="H20" s="11"/>
      <c r="I20" s="11"/>
      <c r="J20" s="11"/>
      <c r="K20" s="11"/>
    </row>
    <row r="21" spans="1:11" x14ac:dyDescent="0.25">
      <c r="A21" s="40" t="s">
        <v>2</v>
      </c>
      <c r="B21" s="17" t="s">
        <v>3</v>
      </c>
      <c r="C21" s="18">
        <v>25</v>
      </c>
      <c r="D21" s="18">
        <v>0.95</v>
      </c>
      <c r="E21" s="19">
        <f>($B$12/D21)/C21</f>
        <v>0.8</v>
      </c>
      <c r="F21" s="20">
        <f>$B$16*E21</f>
        <v>40</v>
      </c>
      <c r="G21" s="11"/>
      <c r="H21" s="11"/>
      <c r="I21" s="11"/>
      <c r="J21" s="11"/>
      <c r="K21" s="11"/>
    </row>
    <row r="22" spans="1:11" x14ac:dyDescent="0.25">
      <c r="A22" s="40"/>
      <c r="B22" s="21" t="s">
        <v>4</v>
      </c>
      <c r="C22" s="18">
        <v>25</v>
      </c>
      <c r="D22" s="18">
        <v>0.9</v>
      </c>
      <c r="E22" s="22">
        <f t="shared" ref="E22:E41" si="0">($B$12/D22)/C22</f>
        <v>0.84444444444444444</v>
      </c>
      <c r="F22" s="23">
        <f t="shared" ref="F22:F41" si="1">$B$16*E22</f>
        <v>42.222222222222221</v>
      </c>
      <c r="G22" s="11"/>
      <c r="H22" s="11"/>
      <c r="I22" s="11"/>
      <c r="J22" s="11"/>
      <c r="K22" s="11"/>
    </row>
    <row r="23" spans="1:11" x14ac:dyDescent="0.25">
      <c r="A23" s="40"/>
      <c r="B23" s="21" t="s">
        <v>5</v>
      </c>
      <c r="C23" s="18">
        <v>28</v>
      </c>
      <c r="D23" s="18">
        <v>0.95</v>
      </c>
      <c r="E23" s="22">
        <f t="shared" si="0"/>
        <v>0.7142857142857143</v>
      </c>
      <c r="F23" s="23">
        <f t="shared" si="1"/>
        <v>35.714285714285715</v>
      </c>
    </row>
    <row r="24" spans="1:11" x14ac:dyDescent="0.25">
      <c r="A24" s="41" t="s">
        <v>63</v>
      </c>
      <c r="B24" s="21" t="s">
        <v>6</v>
      </c>
      <c r="C24" s="18">
        <v>25</v>
      </c>
      <c r="D24" s="18">
        <v>0.95</v>
      </c>
      <c r="E24" s="22">
        <f t="shared" si="0"/>
        <v>0.8</v>
      </c>
      <c r="F24" s="23">
        <f t="shared" si="1"/>
        <v>40</v>
      </c>
    </row>
    <row r="25" spans="1:11" x14ac:dyDescent="0.25">
      <c r="A25" s="41"/>
      <c r="B25" s="21" t="s">
        <v>7</v>
      </c>
      <c r="C25" s="18">
        <v>25</v>
      </c>
      <c r="D25" s="18">
        <v>0.95</v>
      </c>
      <c r="E25" s="22">
        <f t="shared" si="0"/>
        <v>0.8</v>
      </c>
      <c r="F25" s="23">
        <f t="shared" si="1"/>
        <v>40</v>
      </c>
    </row>
    <row r="26" spans="1:11" x14ac:dyDescent="0.25">
      <c r="A26" s="41"/>
      <c r="B26" s="21" t="s">
        <v>8</v>
      </c>
      <c r="C26" s="18">
        <v>25</v>
      </c>
      <c r="D26" s="18">
        <v>0.95</v>
      </c>
      <c r="E26" s="22">
        <f t="shared" si="0"/>
        <v>0.8</v>
      </c>
      <c r="F26" s="23">
        <f t="shared" si="1"/>
        <v>40</v>
      </c>
    </row>
    <row r="27" spans="1:11" x14ac:dyDescent="0.25">
      <c r="A27" s="41" t="s">
        <v>64</v>
      </c>
      <c r="B27" s="21" t="s">
        <v>9</v>
      </c>
      <c r="C27" s="18">
        <v>21</v>
      </c>
      <c r="D27" s="18">
        <v>0.95</v>
      </c>
      <c r="E27" s="22">
        <f t="shared" si="0"/>
        <v>0.95238095238095233</v>
      </c>
      <c r="F27" s="23">
        <f t="shared" si="1"/>
        <v>47.619047619047613</v>
      </c>
    </row>
    <row r="28" spans="1:11" x14ac:dyDescent="0.25">
      <c r="A28" s="41"/>
      <c r="B28" s="21" t="s">
        <v>10</v>
      </c>
      <c r="C28" s="18">
        <v>21</v>
      </c>
      <c r="D28" s="18">
        <v>0.95</v>
      </c>
      <c r="E28" s="22">
        <f t="shared" si="0"/>
        <v>0.95238095238095233</v>
      </c>
      <c r="F28" s="23">
        <f t="shared" si="1"/>
        <v>47.619047619047613</v>
      </c>
    </row>
    <row r="29" spans="1:11" x14ac:dyDescent="0.25">
      <c r="A29" s="41"/>
      <c r="B29" s="21" t="s">
        <v>11</v>
      </c>
      <c r="C29" s="18">
        <v>21</v>
      </c>
      <c r="D29" s="18">
        <v>0.95</v>
      </c>
      <c r="E29" s="22">
        <f t="shared" si="0"/>
        <v>0.95238095238095233</v>
      </c>
      <c r="F29" s="23">
        <f t="shared" si="1"/>
        <v>47.619047619047613</v>
      </c>
    </row>
    <row r="30" spans="1:11" x14ac:dyDescent="0.25">
      <c r="A30" s="33" t="s">
        <v>65</v>
      </c>
      <c r="B30" s="21" t="s">
        <v>68</v>
      </c>
      <c r="C30" s="18">
        <v>55</v>
      </c>
      <c r="D30" s="18">
        <v>0.98</v>
      </c>
      <c r="E30" s="22">
        <f t="shared" si="0"/>
        <v>0.35250463821892397</v>
      </c>
      <c r="F30" s="23">
        <f t="shared" si="1"/>
        <v>17.625231910946198</v>
      </c>
    </row>
    <row r="31" spans="1:11" x14ac:dyDescent="0.25">
      <c r="A31" s="33"/>
      <c r="B31" s="21" t="s">
        <v>69</v>
      </c>
      <c r="C31" s="18">
        <v>50</v>
      </c>
      <c r="D31" s="18">
        <v>0.98</v>
      </c>
      <c r="E31" s="22">
        <f t="shared" si="0"/>
        <v>0.38775510204081631</v>
      </c>
      <c r="F31" s="23">
        <f t="shared" si="1"/>
        <v>19.387755102040817</v>
      </c>
    </row>
    <row r="32" spans="1:11" x14ac:dyDescent="0.25">
      <c r="A32" s="33"/>
      <c r="B32" s="21" t="s">
        <v>70</v>
      </c>
      <c r="C32" s="18">
        <v>45</v>
      </c>
      <c r="D32" s="18">
        <v>0.95</v>
      </c>
      <c r="E32" s="22">
        <f t="shared" si="0"/>
        <v>0.44444444444444442</v>
      </c>
      <c r="F32" s="23">
        <f t="shared" si="1"/>
        <v>22.222222222222221</v>
      </c>
    </row>
    <row r="33" spans="1:6" x14ac:dyDescent="0.25">
      <c r="A33" s="33" t="s">
        <v>88</v>
      </c>
      <c r="B33" s="21" t="s">
        <v>12</v>
      </c>
      <c r="C33" s="18">
        <v>45</v>
      </c>
      <c r="D33" s="18">
        <v>1.01</v>
      </c>
      <c r="E33" s="22">
        <f t="shared" si="0"/>
        <v>0.41804180418041803</v>
      </c>
      <c r="F33" s="23">
        <f t="shared" si="1"/>
        <v>20.902090209020901</v>
      </c>
    </row>
    <row r="34" spans="1:6" x14ac:dyDescent="0.25">
      <c r="A34" s="33"/>
      <c r="B34" s="21" t="s">
        <v>13</v>
      </c>
      <c r="C34" s="18">
        <v>34</v>
      </c>
      <c r="D34" s="18">
        <v>1.02</v>
      </c>
      <c r="E34" s="22">
        <f t="shared" si="0"/>
        <v>0.54786620530565167</v>
      </c>
      <c r="F34" s="23">
        <f t="shared" si="1"/>
        <v>27.393310265282583</v>
      </c>
    </row>
    <row r="35" spans="1:6" x14ac:dyDescent="0.25">
      <c r="A35" s="33"/>
      <c r="B35" s="21" t="s">
        <v>14</v>
      </c>
      <c r="C35" s="18">
        <v>40</v>
      </c>
      <c r="D35" s="18">
        <v>1.03</v>
      </c>
      <c r="E35" s="22">
        <f t="shared" si="0"/>
        <v>0.46116504854368934</v>
      </c>
      <c r="F35" s="23">
        <f t="shared" si="1"/>
        <v>23.058252427184467</v>
      </c>
    </row>
    <row r="36" spans="1:6" x14ac:dyDescent="0.25">
      <c r="A36" s="34" t="s">
        <v>66</v>
      </c>
      <c r="B36" s="21" t="s">
        <v>19</v>
      </c>
      <c r="C36" s="18">
        <v>45</v>
      </c>
      <c r="D36" s="18">
        <v>1.02</v>
      </c>
      <c r="E36" s="22">
        <f t="shared" si="0"/>
        <v>0.41394335511982572</v>
      </c>
      <c r="F36" s="23">
        <f t="shared" si="1"/>
        <v>20.697167755991288</v>
      </c>
    </row>
    <row r="37" spans="1:6" x14ac:dyDescent="0.25">
      <c r="A37" s="34"/>
      <c r="B37" s="21" t="s">
        <v>20</v>
      </c>
      <c r="C37" s="18">
        <v>45</v>
      </c>
      <c r="D37" s="18">
        <v>1.1000000000000001</v>
      </c>
      <c r="E37" s="22">
        <f t="shared" si="0"/>
        <v>0.38383838383838376</v>
      </c>
      <c r="F37" s="23">
        <f t="shared" si="1"/>
        <v>19.191919191919187</v>
      </c>
    </row>
    <row r="38" spans="1:6" x14ac:dyDescent="0.25">
      <c r="A38" s="34"/>
      <c r="B38" s="21" t="s">
        <v>21</v>
      </c>
      <c r="C38" s="18">
        <v>50</v>
      </c>
      <c r="D38" s="18">
        <v>1.1200000000000001</v>
      </c>
      <c r="E38" s="22">
        <f t="shared" si="0"/>
        <v>0.33928571428571425</v>
      </c>
      <c r="F38" s="23">
        <f t="shared" si="1"/>
        <v>16.964285714285712</v>
      </c>
    </row>
    <row r="39" spans="1:6" x14ac:dyDescent="0.25">
      <c r="A39" s="33" t="s">
        <v>15</v>
      </c>
      <c r="B39" s="21" t="s">
        <v>16</v>
      </c>
      <c r="C39" s="18">
        <v>40</v>
      </c>
      <c r="D39" s="18">
        <v>1.2</v>
      </c>
      <c r="E39" s="22">
        <f t="shared" si="0"/>
        <v>0.39583333333333337</v>
      </c>
      <c r="F39" s="23">
        <f t="shared" si="1"/>
        <v>19.791666666666668</v>
      </c>
    </row>
    <row r="40" spans="1:6" x14ac:dyDescent="0.25">
      <c r="A40" s="33"/>
      <c r="B40" s="21" t="s">
        <v>17</v>
      </c>
      <c r="C40" s="18">
        <v>40</v>
      </c>
      <c r="D40" s="18">
        <v>1.2</v>
      </c>
      <c r="E40" s="22">
        <f t="shared" si="0"/>
        <v>0.39583333333333337</v>
      </c>
      <c r="F40" s="23">
        <f t="shared" si="1"/>
        <v>19.791666666666668</v>
      </c>
    </row>
    <row r="41" spans="1:6" x14ac:dyDescent="0.25">
      <c r="A41" s="33"/>
      <c r="B41" s="21" t="s">
        <v>18</v>
      </c>
      <c r="C41" s="18">
        <v>35</v>
      </c>
      <c r="D41" s="18">
        <v>1.3</v>
      </c>
      <c r="E41" s="22">
        <f t="shared" si="0"/>
        <v>0.4175824175824176</v>
      </c>
      <c r="F41" s="23">
        <f t="shared" si="1"/>
        <v>20.87912087912088</v>
      </c>
    </row>
    <row r="42" spans="1:6" x14ac:dyDescent="0.25">
      <c r="A42" s="35" t="s">
        <v>67</v>
      </c>
      <c r="B42" s="21" t="s">
        <v>71</v>
      </c>
      <c r="E42" s="24"/>
      <c r="F42" s="24"/>
    </row>
    <row r="43" spans="1:6" x14ac:dyDescent="0.25">
      <c r="A43" s="35"/>
      <c r="B43" s="21" t="s">
        <v>72</v>
      </c>
      <c r="E43" s="24"/>
      <c r="F43" s="24"/>
    </row>
    <row r="44" spans="1:6" x14ac:dyDescent="0.25">
      <c r="A44" s="35"/>
      <c r="B44" s="21" t="s">
        <v>73</v>
      </c>
      <c r="E44" s="24"/>
      <c r="F44" s="24"/>
    </row>
  </sheetData>
  <mergeCells count="17">
    <mergeCell ref="A27:A29"/>
    <mergeCell ref="A1:G2"/>
    <mergeCell ref="C5:G5"/>
    <mergeCell ref="A6:B6"/>
    <mergeCell ref="C8:G8"/>
    <mergeCell ref="C9:G9"/>
    <mergeCell ref="A11:B11"/>
    <mergeCell ref="C13:H13"/>
    <mergeCell ref="A18:B18"/>
    <mergeCell ref="B19:F19"/>
    <mergeCell ref="A21:A23"/>
    <mergeCell ref="A24:A26"/>
    <mergeCell ref="A30:A32"/>
    <mergeCell ref="A33:A35"/>
    <mergeCell ref="A36:A38"/>
    <mergeCell ref="A39:A41"/>
    <mergeCell ref="A42:A4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0"/>
  <sheetViews>
    <sheetView tabSelected="1" workbookViewId="0">
      <selection activeCell="E17" sqref="E17"/>
    </sheetView>
  </sheetViews>
  <sheetFormatPr defaultColWidth="11.42578125" defaultRowHeight="15" x14ac:dyDescent="0.25"/>
  <cols>
    <col min="1" max="1" width="103.7109375" style="26" bestFit="1" customWidth="1"/>
    <col min="2" max="4" width="11.42578125" style="26"/>
    <col min="5" max="5" width="18" style="26" customWidth="1"/>
    <col min="6" max="6" width="11.42578125" style="26"/>
    <col min="7" max="7" width="12.42578125" style="26" bestFit="1" customWidth="1"/>
    <col min="8" max="16384" width="11.42578125" style="26"/>
  </cols>
  <sheetData>
    <row r="1" spans="1:16" ht="15.75" x14ac:dyDescent="0.25">
      <c r="A1" s="47" t="s">
        <v>32</v>
      </c>
      <c r="B1" s="48"/>
      <c r="C1" s="48"/>
      <c r="D1" s="48"/>
      <c r="E1" s="48"/>
      <c r="F1" s="48"/>
      <c r="G1" s="25"/>
      <c r="H1" s="25"/>
      <c r="I1" s="25"/>
      <c r="J1" s="25"/>
      <c r="K1" s="25"/>
      <c r="L1" s="25"/>
      <c r="M1" s="25"/>
      <c r="N1" s="25"/>
      <c r="O1" s="25"/>
      <c r="P1" s="25"/>
    </row>
    <row r="2" spans="1:16" x14ac:dyDescent="0.25">
      <c r="A2" s="49" t="s">
        <v>33</v>
      </c>
      <c r="B2" s="49"/>
      <c r="C2" s="25"/>
      <c r="D2" s="25"/>
      <c r="E2" s="25"/>
      <c r="F2" s="25"/>
      <c r="G2" s="25"/>
      <c r="H2" s="25"/>
      <c r="I2" s="25"/>
      <c r="J2" s="25"/>
      <c r="K2" s="25"/>
      <c r="L2" s="25"/>
      <c r="M2" s="25"/>
      <c r="N2" s="25"/>
      <c r="O2" s="25"/>
      <c r="P2" s="25"/>
    </row>
    <row r="3" spans="1:16" x14ac:dyDescent="0.25">
      <c r="A3" t="s">
        <v>22</v>
      </c>
      <c r="B3" s="4" t="s">
        <v>28</v>
      </c>
      <c r="C3" s="25"/>
      <c r="D3" s="25"/>
      <c r="E3" s="25"/>
      <c r="F3" s="25"/>
      <c r="G3" s="25"/>
      <c r="H3" s="25"/>
      <c r="I3" s="25"/>
      <c r="J3" s="25"/>
      <c r="K3" s="25"/>
      <c r="L3" s="25"/>
      <c r="M3" s="25"/>
      <c r="N3" s="25"/>
      <c r="O3" s="25"/>
      <c r="P3" s="25"/>
    </row>
    <row r="4" spans="1:16" x14ac:dyDescent="0.25">
      <c r="A4" t="s">
        <v>27</v>
      </c>
      <c r="B4" s="27">
        <v>220</v>
      </c>
      <c r="C4" s="50" t="s">
        <v>34</v>
      </c>
      <c r="D4" s="51"/>
      <c r="E4" s="52"/>
      <c r="F4" s="25"/>
      <c r="G4" s="25"/>
      <c r="H4" s="25"/>
      <c r="I4" s="25"/>
      <c r="J4" s="25"/>
      <c r="K4" s="25"/>
      <c r="L4" s="25"/>
      <c r="M4" s="25"/>
      <c r="N4" s="25"/>
      <c r="O4" s="25"/>
      <c r="P4" s="25"/>
    </row>
    <row r="5" spans="1:16" x14ac:dyDescent="0.25">
      <c r="A5" t="s">
        <v>23</v>
      </c>
      <c r="B5" s="27">
        <v>1.5</v>
      </c>
      <c r="C5" s="25"/>
      <c r="D5" s="25"/>
      <c r="E5" s="25"/>
      <c r="F5" s="25"/>
      <c r="G5" s="25"/>
      <c r="H5" s="25"/>
      <c r="I5" s="25"/>
      <c r="J5" s="25"/>
      <c r="K5" s="25"/>
      <c r="L5" s="25"/>
      <c r="M5" s="25"/>
      <c r="N5" s="25"/>
      <c r="O5" s="25"/>
      <c r="P5" s="25"/>
    </row>
    <row r="6" spans="1:16" x14ac:dyDescent="0.25">
      <c r="A6" t="s">
        <v>29</v>
      </c>
      <c r="B6" s="27">
        <v>16</v>
      </c>
      <c r="C6" s="25"/>
      <c r="D6" s="25"/>
      <c r="E6" s="25"/>
      <c r="F6" s="25"/>
      <c r="G6" s="25"/>
      <c r="H6" s="25"/>
      <c r="I6" s="25"/>
      <c r="J6" s="25"/>
      <c r="K6" s="25"/>
      <c r="L6" s="25"/>
      <c r="M6" s="25"/>
      <c r="N6" s="25"/>
      <c r="O6" s="25"/>
      <c r="P6" s="25"/>
    </row>
    <row r="7" spans="1:16" x14ac:dyDescent="0.25">
      <c r="A7" t="s">
        <v>38</v>
      </c>
      <c r="B7" s="27">
        <v>1.02</v>
      </c>
      <c r="C7" s="25"/>
      <c r="D7" s="25"/>
      <c r="E7" s="25"/>
      <c r="F7" s="25"/>
      <c r="G7" s="25"/>
      <c r="H7" s="25"/>
      <c r="I7" s="25"/>
      <c r="J7" s="25"/>
      <c r="K7" s="25"/>
      <c r="L7" s="25"/>
      <c r="M7" s="25"/>
      <c r="N7" s="25"/>
      <c r="O7" s="25"/>
      <c r="P7" s="25"/>
    </row>
    <row r="8" spans="1:16" x14ac:dyDescent="0.25">
      <c r="A8" t="s">
        <v>24</v>
      </c>
      <c r="B8" s="27">
        <v>12</v>
      </c>
      <c r="C8" s="25"/>
      <c r="D8" s="25"/>
      <c r="E8" s="25"/>
      <c r="F8" s="25"/>
      <c r="G8" s="25"/>
      <c r="H8" s="25"/>
      <c r="I8" s="25"/>
      <c r="J8" s="25"/>
      <c r="K8" s="25"/>
      <c r="L8" s="25"/>
      <c r="M8" s="25"/>
      <c r="N8" s="25"/>
      <c r="O8" s="25"/>
      <c r="P8" s="25"/>
    </row>
    <row r="9" spans="1:16" x14ac:dyDescent="0.25">
      <c r="A9" s="32" t="s">
        <v>30</v>
      </c>
      <c r="B9" s="28">
        <f>0.45*B8</f>
        <v>5.4</v>
      </c>
      <c r="C9" s="25"/>
      <c r="D9" s="25"/>
      <c r="E9" s="25"/>
      <c r="F9" s="25"/>
      <c r="G9" s="25"/>
      <c r="H9" s="25"/>
      <c r="I9" s="25"/>
      <c r="J9" s="25"/>
      <c r="K9" s="25"/>
      <c r="L9" s="25"/>
      <c r="M9" s="25"/>
      <c r="N9" s="25"/>
      <c r="O9" s="25"/>
      <c r="P9" s="25"/>
    </row>
    <row r="10" spans="1:16" x14ac:dyDescent="0.25">
      <c r="A10" s="32" t="s">
        <v>31</v>
      </c>
      <c r="B10" s="29">
        <f>(B8-B9)*B4</f>
        <v>1452</v>
      </c>
      <c r="C10" s="25"/>
      <c r="D10" s="25"/>
      <c r="E10" s="25"/>
      <c r="F10" s="25"/>
      <c r="G10" s="25"/>
      <c r="H10" s="25"/>
      <c r="I10" s="25"/>
      <c r="J10" s="25"/>
      <c r="K10" s="25"/>
      <c r="L10" s="25"/>
      <c r="M10" s="25"/>
      <c r="N10" s="25"/>
      <c r="O10" s="25"/>
      <c r="P10" s="25"/>
    </row>
    <row r="11" spans="1:16" x14ac:dyDescent="0.25">
      <c r="A11" s="32" t="s">
        <v>26</v>
      </c>
      <c r="B11" s="29">
        <f>(-0.0466*B10)/LN(-(((B6/B7)/18.4)-1))*B5</f>
        <v>53.026803433876537</v>
      </c>
      <c r="C11" s="25"/>
      <c r="D11" s="25"/>
      <c r="E11" s="25"/>
      <c r="F11" s="25"/>
      <c r="G11" s="25"/>
      <c r="H11" s="25"/>
      <c r="I11" s="25"/>
      <c r="J11" s="25"/>
      <c r="K11" s="25"/>
      <c r="L11" s="25"/>
      <c r="M11" s="25"/>
      <c r="N11" s="25"/>
      <c r="O11" s="25"/>
      <c r="P11" s="25"/>
    </row>
    <row r="12" spans="1:16" x14ac:dyDescent="0.25">
      <c r="A12" s="49" t="s">
        <v>50</v>
      </c>
      <c r="B12" s="49"/>
      <c r="C12" s="25"/>
      <c r="D12" s="25"/>
      <c r="E12" s="25"/>
      <c r="F12" s="25"/>
      <c r="G12" s="25"/>
      <c r="H12" s="25"/>
      <c r="I12" s="25"/>
      <c r="J12" s="25"/>
      <c r="K12" s="25"/>
      <c r="L12" s="25"/>
      <c r="M12" s="25"/>
      <c r="N12" s="25"/>
      <c r="O12" s="25"/>
      <c r="P12" s="25"/>
    </row>
    <row r="13" spans="1:16" x14ac:dyDescent="0.25">
      <c r="A13" t="s">
        <v>22</v>
      </c>
      <c r="B13" s="4" t="s">
        <v>28</v>
      </c>
      <c r="C13" s="25"/>
      <c r="D13" s="25"/>
      <c r="E13" s="25"/>
      <c r="F13" s="25"/>
      <c r="G13" s="25"/>
      <c r="H13" s="25"/>
      <c r="I13" s="25"/>
      <c r="J13" s="25"/>
      <c r="K13" s="25"/>
      <c r="L13" s="25"/>
      <c r="M13" s="25"/>
      <c r="N13" s="25"/>
      <c r="O13" s="25"/>
      <c r="P13" s="25"/>
    </row>
    <row r="14" spans="1:16" x14ac:dyDescent="0.25">
      <c r="A14" t="s">
        <v>36</v>
      </c>
      <c r="B14" s="27">
        <v>220</v>
      </c>
      <c r="C14" s="50" t="s">
        <v>34</v>
      </c>
      <c r="D14" s="51"/>
      <c r="E14" s="52"/>
      <c r="F14" s="25"/>
      <c r="H14" s="25"/>
      <c r="I14" s="25"/>
      <c r="J14" s="25"/>
      <c r="K14" s="25"/>
      <c r="L14" s="25"/>
      <c r="M14" s="25"/>
      <c r="N14" s="25"/>
      <c r="O14" s="25"/>
      <c r="P14" s="25"/>
    </row>
    <row r="15" spans="1:16" x14ac:dyDescent="0.25">
      <c r="A15" t="s">
        <v>37</v>
      </c>
      <c r="B15" s="27">
        <v>55</v>
      </c>
      <c r="C15" s="25"/>
      <c r="D15" s="25"/>
      <c r="E15" s="25"/>
      <c r="F15" s="25"/>
      <c r="G15" s="25"/>
      <c r="H15" s="25"/>
      <c r="I15" s="25"/>
      <c r="J15" s="25"/>
      <c r="K15" s="25"/>
      <c r="L15" s="25"/>
      <c r="M15" s="25"/>
      <c r="N15" s="25"/>
      <c r="O15" s="25"/>
      <c r="P15" s="25"/>
    </row>
    <row r="16" spans="1:16" x14ac:dyDescent="0.25">
      <c r="A16" t="s">
        <v>29</v>
      </c>
      <c r="B16" s="27">
        <v>16</v>
      </c>
      <c r="C16" s="25"/>
      <c r="D16" s="25"/>
      <c r="E16" s="25"/>
      <c r="F16" s="25"/>
      <c r="G16" s="25"/>
      <c r="H16" s="25"/>
      <c r="I16" s="25"/>
      <c r="J16" s="25"/>
      <c r="K16" s="25"/>
      <c r="L16" s="25"/>
      <c r="M16" s="25"/>
      <c r="N16" s="25"/>
      <c r="O16" s="25"/>
      <c r="P16" s="25"/>
    </row>
    <row r="17" spans="1:16" x14ac:dyDescent="0.25">
      <c r="A17" t="s">
        <v>38</v>
      </c>
      <c r="B17" s="27">
        <v>1.02</v>
      </c>
      <c r="C17" s="25"/>
      <c r="D17" s="25"/>
      <c r="E17" s="25"/>
      <c r="F17" s="25"/>
      <c r="G17" s="25"/>
      <c r="H17" s="25"/>
      <c r="I17" s="25"/>
      <c r="J17" s="25"/>
      <c r="K17" s="25"/>
      <c r="L17" s="25"/>
      <c r="M17" s="25"/>
      <c r="N17" s="25"/>
      <c r="O17" s="25"/>
      <c r="P17" s="25"/>
    </row>
    <row r="18" spans="1:16" x14ac:dyDescent="0.25">
      <c r="A18" t="s">
        <v>24</v>
      </c>
      <c r="B18" s="27">
        <v>12</v>
      </c>
      <c r="C18" s="25"/>
      <c r="D18" s="25"/>
      <c r="E18" s="25"/>
      <c r="F18" s="25"/>
      <c r="G18" s="25"/>
      <c r="H18" s="25"/>
      <c r="I18" s="25"/>
      <c r="J18" s="25"/>
      <c r="K18" s="25"/>
      <c r="L18" s="25"/>
      <c r="M18" s="25"/>
      <c r="N18" s="25"/>
      <c r="O18" s="25"/>
      <c r="P18" s="25"/>
    </row>
    <row r="19" spans="1:16" x14ac:dyDescent="0.25">
      <c r="A19" s="32" t="s">
        <v>25</v>
      </c>
      <c r="B19" s="28">
        <f>0.45*B18</f>
        <v>5.4</v>
      </c>
      <c r="C19" s="25"/>
      <c r="D19" s="25"/>
      <c r="E19" s="25"/>
      <c r="F19" s="25"/>
      <c r="G19" s="25"/>
      <c r="H19" s="25"/>
      <c r="I19" s="25"/>
      <c r="J19" s="25"/>
      <c r="K19" s="25"/>
      <c r="L19" s="25"/>
      <c r="M19" s="25"/>
      <c r="N19" s="25"/>
      <c r="O19" s="25"/>
      <c r="P19" s="25"/>
    </row>
    <row r="20" spans="1:16" x14ac:dyDescent="0.25">
      <c r="A20" s="32" t="s">
        <v>31</v>
      </c>
      <c r="B20" s="29">
        <f>(B18-B19)*B14</f>
        <v>1452</v>
      </c>
      <c r="C20" s="25"/>
      <c r="D20" s="25"/>
      <c r="E20" s="25"/>
      <c r="F20" s="25"/>
      <c r="G20" s="25"/>
      <c r="H20" s="25"/>
      <c r="I20" s="25"/>
      <c r="J20" s="25"/>
      <c r="K20" s="25"/>
      <c r="L20" s="25"/>
      <c r="M20" s="25"/>
      <c r="N20" s="25"/>
      <c r="O20" s="25"/>
      <c r="P20" s="25"/>
    </row>
    <row r="21" spans="1:16" x14ac:dyDescent="0.25">
      <c r="A21" s="32" t="s">
        <v>35</v>
      </c>
      <c r="B21" s="29">
        <f>1.1*(B16/B17)/B15</f>
        <v>0.31372549019607843</v>
      </c>
      <c r="C21" s="25"/>
      <c r="D21" s="25"/>
      <c r="E21" s="25"/>
      <c r="F21" s="25"/>
      <c r="G21" s="25"/>
      <c r="H21" s="25"/>
      <c r="I21" s="25"/>
      <c r="J21" s="25"/>
      <c r="K21" s="25"/>
      <c r="L21" s="25"/>
      <c r="M21" s="25"/>
      <c r="N21" s="25"/>
      <c r="O21" s="25"/>
      <c r="P21" s="25"/>
    </row>
    <row r="22" spans="1:16" x14ac:dyDescent="0.25">
      <c r="A22" s="32" t="s">
        <v>26</v>
      </c>
      <c r="B22" s="29">
        <f>(-0.0466*B20)/LN(-(((B16/B17)/18.4)-1))*B21</f>
        <v>11.090573267216008</v>
      </c>
      <c r="C22" s="25"/>
      <c r="D22" s="25"/>
      <c r="E22" s="25"/>
      <c r="F22" s="25"/>
      <c r="G22" s="25"/>
      <c r="H22" s="25"/>
      <c r="I22" s="25"/>
      <c r="J22" s="25"/>
      <c r="K22" s="25"/>
      <c r="L22" s="25"/>
      <c r="M22" s="25"/>
      <c r="N22" s="25"/>
      <c r="O22" s="25"/>
      <c r="P22" s="25"/>
    </row>
    <row r="23" spans="1:16" ht="15.75" x14ac:dyDescent="0.25">
      <c r="A23" s="47"/>
      <c r="B23" s="48"/>
      <c r="C23" s="48"/>
      <c r="D23" s="48"/>
      <c r="E23" s="48"/>
      <c r="F23" s="48"/>
      <c r="G23" s="25"/>
      <c r="H23" s="25"/>
      <c r="I23" s="25"/>
      <c r="J23" s="25"/>
      <c r="K23" s="25"/>
      <c r="L23" s="25"/>
      <c r="M23" s="25"/>
      <c r="N23" s="25"/>
      <c r="O23" s="25"/>
      <c r="P23" s="25"/>
    </row>
    <row r="24" spans="1:16" x14ac:dyDescent="0.25">
      <c r="A24" s="25"/>
      <c r="B24" s="25"/>
      <c r="C24" s="25"/>
      <c r="D24" s="25"/>
      <c r="E24" s="25"/>
      <c r="F24" s="25"/>
      <c r="G24" s="25"/>
      <c r="H24" s="25"/>
      <c r="I24" s="25"/>
      <c r="J24" s="25"/>
      <c r="K24" s="25"/>
      <c r="L24" s="25"/>
      <c r="M24" s="25"/>
      <c r="N24" s="25"/>
      <c r="O24" s="25"/>
      <c r="P24" s="25"/>
    </row>
    <row r="25" spans="1:16" x14ac:dyDescent="0.25">
      <c r="A25" s="25"/>
      <c r="B25" s="25"/>
      <c r="C25" s="25"/>
      <c r="D25" s="25"/>
      <c r="E25" s="25"/>
      <c r="F25" s="25"/>
      <c r="G25" s="25"/>
      <c r="H25" s="25"/>
      <c r="I25" s="25"/>
      <c r="J25" s="25"/>
      <c r="K25" s="25"/>
      <c r="L25" s="25"/>
      <c r="M25" s="25"/>
      <c r="N25" s="25"/>
      <c r="O25" s="25"/>
      <c r="P25" s="25"/>
    </row>
    <row r="26" spans="1:16" x14ac:dyDescent="0.25">
      <c r="A26" s="25"/>
      <c r="B26" s="25"/>
      <c r="C26" s="25"/>
      <c r="D26" s="25"/>
      <c r="E26" s="25"/>
      <c r="F26" s="25"/>
      <c r="G26" s="25"/>
      <c r="H26" s="25"/>
      <c r="I26" s="25"/>
      <c r="J26" s="25"/>
      <c r="K26" s="25"/>
      <c r="L26" s="25"/>
      <c r="M26" s="25"/>
      <c r="N26" s="25"/>
      <c r="O26" s="25"/>
      <c r="P26" s="25"/>
    </row>
    <row r="27" spans="1:16" x14ac:dyDescent="0.25">
      <c r="A27" s="25"/>
      <c r="B27" s="25"/>
      <c r="C27" s="25"/>
      <c r="D27" s="25"/>
      <c r="E27" s="25"/>
      <c r="F27" s="25"/>
      <c r="G27" s="25"/>
      <c r="H27" s="25"/>
      <c r="I27" s="25"/>
      <c r="J27" s="25"/>
      <c r="K27" s="25"/>
      <c r="L27" s="25"/>
      <c r="M27" s="25"/>
      <c r="N27" s="25"/>
      <c r="O27" s="25"/>
      <c r="P27" s="25"/>
    </row>
    <row r="28" spans="1:16" x14ac:dyDescent="0.25">
      <c r="A28" s="25"/>
      <c r="B28" s="25"/>
      <c r="C28" s="25"/>
      <c r="D28" s="25"/>
      <c r="E28" s="25"/>
      <c r="F28" s="25"/>
      <c r="G28" s="25"/>
      <c r="H28" s="25"/>
      <c r="I28" s="25"/>
      <c r="J28" s="25"/>
      <c r="K28" s="25"/>
      <c r="L28" s="25"/>
      <c r="M28" s="25"/>
      <c r="N28" s="25"/>
      <c r="O28" s="25"/>
      <c r="P28" s="25"/>
    </row>
    <row r="29" spans="1:16" ht="15.75" x14ac:dyDescent="0.25">
      <c r="A29" s="46" t="s">
        <v>39</v>
      </c>
      <c r="B29" s="46"/>
      <c r="C29" s="46"/>
      <c r="D29" s="46"/>
      <c r="E29" s="46"/>
      <c r="F29" s="46"/>
      <c r="G29" s="25"/>
      <c r="H29" s="25"/>
      <c r="I29" s="25"/>
      <c r="J29" s="25"/>
      <c r="K29" s="25"/>
      <c r="L29" s="25"/>
      <c r="M29" s="25"/>
      <c r="N29" s="25"/>
      <c r="O29" s="25"/>
      <c r="P29" s="25"/>
    </row>
    <row r="30" spans="1:16" x14ac:dyDescent="0.25">
      <c r="A30" t="s">
        <v>22</v>
      </c>
      <c r="B30" s="4" t="s">
        <v>28</v>
      </c>
      <c r="C30" s="25"/>
      <c r="D30" s="25"/>
      <c r="E30" s="25"/>
      <c r="F30" s="25"/>
      <c r="G30" s="25"/>
      <c r="H30" s="25"/>
      <c r="I30" s="25"/>
      <c r="J30" s="25"/>
      <c r="K30" s="25"/>
      <c r="L30" s="25"/>
      <c r="M30" s="25"/>
      <c r="N30" s="25"/>
      <c r="O30" s="25"/>
      <c r="P30" s="25"/>
    </row>
    <row r="31" spans="1:16" x14ac:dyDescent="0.25">
      <c r="A31" t="s">
        <v>40</v>
      </c>
      <c r="B31" s="30">
        <v>50</v>
      </c>
      <c r="C31" s="25"/>
      <c r="D31" s="25"/>
      <c r="E31" s="25"/>
      <c r="F31" s="25"/>
      <c r="G31" s="25"/>
      <c r="H31" s="25"/>
      <c r="I31" s="25"/>
      <c r="J31" s="25"/>
      <c r="K31" s="25"/>
      <c r="L31" s="25"/>
      <c r="M31" s="25"/>
      <c r="N31" s="25"/>
      <c r="O31" s="25"/>
      <c r="P31" s="25"/>
    </row>
    <row r="32" spans="1:16" x14ac:dyDescent="0.25">
      <c r="A32" t="s">
        <v>41</v>
      </c>
      <c r="B32" s="30">
        <v>1.5</v>
      </c>
      <c r="C32" s="25"/>
      <c r="D32" s="25"/>
      <c r="E32" s="25"/>
      <c r="F32" s="25"/>
      <c r="G32" s="25"/>
      <c r="H32" s="25"/>
      <c r="I32" s="25"/>
      <c r="J32" s="25"/>
      <c r="K32" s="25"/>
      <c r="L32" s="25"/>
      <c r="M32" s="25"/>
      <c r="N32" s="25"/>
      <c r="O32" s="25"/>
      <c r="P32" s="25"/>
    </row>
    <row r="33" spans="1:16" x14ac:dyDescent="0.25">
      <c r="A33" t="s">
        <v>36</v>
      </c>
      <c r="B33" s="30">
        <v>220</v>
      </c>
      <c r="C33" s="25"/>
      <c r="D33" s="25"/>
      <c r="E33" s="25"/>
      <c r="F33" s="25"/>
      <c r="G33" s="25"/>
      <c r="H33" s="25"/>
      <c r="I33" s="25"/>
      <c r="J33" s="25"/>
      <c r="K33" s="25"/>
      <c r="L33" s="25"/>
      <c r="M33" s="25"/>
      <c r="N33" s="25"/>
      <c r="O33" s="25"/>
      <c r="P33" s="25"/>
    </row>
    <row r="34" spans="1:16" x14ac:dyDescent="0.25">
      <c r="A34" t="s">
        <v>42</v>
      </c>
      <c r="B34" s="30">
        <v>12</v>
      </c>
      <c r="C34" s="25"/>
      <c r="D34" s="25"/>
      <c r="E34" s="25"/>
      <c r="F34" s="25"/>
      <c r="G34" s="25"/>
      <c r="H34" s="25"/>
      <c r="I34" s="25"/>
      <c r="J34" s="25"/>
      <c r="K34" s="25"/>
      <c r="L34" s="25"/>
      <c r="M34" s="25"/>
      <c r="N34" s="25"/>
      <c r="O34" s="25"/>
      <c r="P34" s="25"/>
    </row>
    <row r="35" spans="1:16" x14ac:dyDescent="0.25">
      <c r="A35" t="s">
        <v>43</v>
      </c>
      <c r="B35" s="30">
        <v>5</v>
      </c>
      <c r="C35" s="25"/>
      <c r="D35" s="25"/>
      <c r="E35" s="25"/>
      <c r="F35" s="25"/>
      <c r="G35" s="25"/>
      <c r="H35" s="25"/>
      <c r="I35" s="25"/>
      <c r="J35" s="25"/>
      <c r="K35" s="25"/>
      <c r="L35" s="25"/>
      <c r="M35" s="25"/>
      <c r="N35" s="25"/>
      <c r="O35" s="25"/>
      <c r="P35" s="25"/>
    </row>
    <row r="36" spans="1:16" x14ac:dyDescent="0.25">
      <c r="A36" t="s">
        <v>29</v>
      </c>
      <c r="B36" s="30">
        <v>16</v>
      </c>
      <c r="C36" s="25"/>
      <c r="D36" s="25"/>
      <c r="E36" s="25"/>
      <c r="F36" s="25"/>
      <c r="G36" s="25"/>
      <c r="H36" s="25"/>
      <c r="I36" s="25"/>
      <c r="J36" s="25"/>
      <c r="K36" s="25"/>
      <c r="L36" s="25"/>
      <c r="M36" s="25"/>
      <c r="N36" s="25"/>
      <c r="O36" s="25"/>
      <c r="P36" s="25"/>
    </row>
    <row r="37" spans="1:16" x14ac:dyDescent="0.25">
      <c r="A37" t="s">
        <v>38</v>
      </c>
      <c r="B37" s="31">
        <v>1.02</v>
      </c>
      <c r="C37" s="25"/>
      <c r="D37" s="25"/>
      <c r="E37" s="25"/>
      <c r="F37" s="25"/>
      <c r="G37" s="25"/>
      <c r="H37" s="25"/>
      <c r="I37" s="25"/>
      <c r="J37" s="25"/>
      <c r="K37" s="25"/>
      <c r="L37" s="25"/>
      <c r="M37" s="25"/>
      <c r="N37" s="25"/>
      <c r="O37" s="25"/>
      <c r="P37" s="25"/>
    </row>
    <row r="38" spans="1:16" x14ac:dyDescent="0.25">
      <c r="A38" s="32" t="s">
        <v>47</v>
      </c>
      <c r="B38" s="29">
        <f>(B34-B35)*B33</f>
        <v>1540</v>
      </c>
      <c r="C38" s="25"/>
      <c r="D38" s="25"/>
      <c r="E38" s="25"/>
      <c r="F38" s="25"/>
      <c r="G38" s="25"/>
      <c r="H38" s="25"/>
      <c r="I38" s="25"/>
      <c r="J38" s="25"/>
      <c r="K38" s="25"/>
      <c r="L38" s="25"/>
      <c r="M38" s="25"/>
      <c r="N38" s="25"/>
      <c r="O38" s="25"/>
      <c r="P38" s="25"/>
    </row>
    <row r="39" spans="1:16" x14ac:dyDescent="0.25">
      <c r="A39" s="32" t="s">
        <v>44</v>
      </c>
      <c r="B39" s="7">
        <f>(B36/B37)*B31</f>
        <v>784.31372549019602</v>
      </c>
      <c r="C39" s="25"/>
      <c r="D39" s="25"/>
      <c r="E39" s="25"/>
      <c r="F39" s="25"/>
      <c r="G39" s="25"/>
      <c r="H39" s="25"/>
      <c r="I39" s="25"/>
      <c r="J39" s="25"/>
      <c r="K39" s="25"/>
      <c r="L39" s="25"/>
      <c r="M39" s="25"/>
      <c r="N39" s="25"/>
      <c r="O39" s="25"/>
      <c r="P39" s="25"/>
    </row>
    <row r="40" spans="1:16" x14ac:dyDescent="0.25">
      <c r="A40" s="32" t="s">
        <v>48</v>
      </c>
      <c r="B40" s="7">
        <f>B38/B31</f>
        <v>30.8</v>
      </c>
      <c r="C40" s="25"/>
      <c r="D40" s="25"/>
      <c r="E40" s="25"/>
      <c r="F40" s="25"/>
      <c r="G40" s="25"/>
      <c r="H40" s="25"/>
      <c r="I40" s="25"/>
      <c r="J40" s="25"/>
      <c r="K40" s="25"/>
      <c r="L40" s="25"/>
      <c r="M40" s="25"/>
      <c r="N40" s="25"/>
      <c r="O40" s="25"/>
      <c r="P40" s="25"/>
    </row>
    <row r="41" spans="1:16" x14ac:dyDescent="0.25">
      <c r="A41" s="32" t="s">
        <v>45</v>
      </c>
      <c r="B41" s="7">
        <f>B40/B36</f>
        <v>1.925</v>
      </c>
      <c r="C41" s="25"/>
      <c r="D41" s="25"/>
      <c r="E41" s="25"/>
      <c r="F41" s="25"/>
      <c r="G41" s="25"/>
      <c r="H41" s="25"/>
      <c r="I41" s="25"/>
      <c r="J41" s="25"/>
      <c r="K41" s="25"/>
      <c r="L41" s="25"/>
      <c r="M41" s="25"/>
      <c r="N41" s="25"/>
      <c r="O41" s="25"/>
      <c r="P41" s="25"/>
    </row>
    <row r="42" spans="1:16" x14ac:dyDescent="0.25">
      <c r="A42" s="32" t="s">
        <v>49</v>
      </c>
      <c r="B42" s="7">
        <f>18.4*(1-EXP(-0.0466*B40))</f>
        <v>14.01990390075334</v>
      </c>
      <c r="C42" s="7" t="str">
        <f>IF(B42&lt;0.95*B36,"Déficit",IF(B42&gt;1.05*B36,"Exceso","Normal"))</f>
        <v>Déficit</v>
      </c>
      <c r="D42" s="25"/>
      <c r="E42" s="25"/>
      <c r="F42" s="25"/>
      <c r="G42" s="25"/>
      <c r="H42" s="25"/>
      <c r="I42" s="25"/>
      <c r="J42" s="25"/>
      <c r="K42" s="25"/>
      <c r="L42" s="25"/>
      <c r="M42" s="25"/>
      <c r="N42" s="25"/>
      <c r="O42" s="25"/>
      <c r="P42" s="25"/>
    </row>
    <row r="43" spans="1:16" x14ac:dyDescent="0.25">
      <c r="A43" s="32" t="s">
        <v>46</v>
      </c>
      <c r="B43" s="7">
        <f>B42/B36</f>
        <v>0.87624399379708373</v>
      </c>
      <c r="D43" s="25"/>
      <c r="E43" s="25"/>
      <c r="F43" s="25"/>
      <c r="G43" s="25"/>
      <c r="H43" s="25"/>
      <c r="I43" s="25"/>
      <c r="J43" s="25"/>
      <c r="K43" s="25"/>
      <c r="L43" s="25"/>
      <c r="M43" s="25"/>
      <c r="N43" s="25"/>
      <c r="O43" s="25"/>
      <c r="P43" s="25"/>
    </row>
    <row r="44" spans="1:16" ht="15.75" x14ac:dyDescent="0.25">
      <c r="A44" s="47"/>
      <c r="B44" s="48"/>
      <c r="C44" s="48"/>
      <c r="D44" s="48"/>
      <c r="E44" s="48"/>
      <c r="F44" s="48"/>
      <c r="O44" s="25"/>
      <c r="P44" s="25"/>
    </row>
    <row r="45" spans="1:16" x14ac:dyDescent="0.25">
      <c r="O45" s="25"/>
      <c r="P45" s="25"/>
    </row>
    <row r="46" spans="1:16" x14ac:dyDescent="0.25">
      <c r="O46" s="25"/>
      <c r="P46" s="25"/>
    </row>
    <row r="47" spans="1:16" x14ac:dyDescent="0.25">
      <c r="O47" s="25"/>
      <c r="P47" s="25"/>
    </row>
    <row r="48" spans="1:16" x14ac:dyDescent="0.25">
      <c r="O48" s="25"/>
      <c r="P48" s="25"/>
    </row>
    <row r="49" spans="15:16" x14ac:dyDescent="0.25">
      <c r="O49" s="25"/>
      <c r="P49" s="25"/>
    </row>
    <row r="50" spans="15:16" x14ac:dyDescent="0.25">
      <c r="O50" s="25"/>
      <c r="P50" s="25"/>
    </row>
  </sheetData>
  <mergeCells count="8">
    <mergeCell ref="A29:F29"/>
    <mergeCell ref="A44:F44"/>
    <mergeCell ref="A1:F1"/>
    <mergeCell ref="A2:B2"/>
    <mergeCell ref="C4:E4"/>
    <mergeCell ref="A12:B12"/>
    <mergeCell ref="C14:E14"/>
    <mergeCell ref="A23:F2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3</vt:i4>
      </vt:variant>
    </vt:vector>
  </HeadingPairs>
  <TitlesOfParts>
    <vt:vector size="3" baseType="lpstr">
      <vt:lpstr>Crecimiento hierba</vt:lpstr>
      <vt:lpstr>Gestión pastoreo</vt:lpstr>
      <vt:lpstr>Full3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dc:creator>
  <cp:lastModifiedBy>Antoni</cp:lastModifiedBy>
  <dcterms:created xsi:type="dcterms:W3CDTF">2018-02-20T10:50:26Z</dcterms:created>
  <dcterms:modified xsi:type="dcterms:W3CDTF">2019-09-03T05:59:54Z</dcterms:modified>
</cp:coreProperties>
</file>